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autoCompressPictures="0"/>
  <mc:AlternateContent xmlns:mc="http://schemas.openxmlformats.org/markup-compatibility/2006">
    <mc:Choice Requires="x15">
      <x15ac:absPath xmlns:x15ac="http://schemas.microsoft.com/office/spreadsheetml/2010/11/ac" url="P:\My Documents\EQ Common Files\EQ Interschool\Competition Results\2017\April\"/>
    </mc:Choice>
  </mc:AlternateContent>
  <bookViews>
    <workbookView xWindow="0" yWindow="0" windowWidth="28800" windowHeight="11770" tabRatio="831"/>
  </bookViews>
  <sheets>
    <sheet name="CT Score" sheetId="18" r:id="rId1"/>
  </sheets>
  <definedNames>
    <definedName name="_xlnm.Print_Area" localSheetId="0">'CT Score'!$A$1:$P$38</definedName>
    <definedName name="_xlnm.Print_Titles" localSheetId="0">'CT Score'!$1:$5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8" i="18" l="1"/>
  <c r="K19" i="18"/>
  <c r="L19" i="18"/>
  <c r="H20" i="18"/>
  <c r="K20" i="18"/>
  <c r="L20" i="18"/>
  <c r="H13" i="18"/>
  <c r="K13" i="18"/>
  <c r="L13" i="18"/>
  <c r="H18" i="18"/>
  <c r="K18" i="18"/>
  <c r="L18" i="18"/>
  <c r="H15" i="18"/>
  <c r="K15" i="18"/>
  <c r="L15" i="18"/>
  <c r="H14" i="18"/>
  <c r="K14" i="18"/>
  <c r="L14" i="18"/>
  <c r="H31" i="18"/>
  <c r="H34" i="18"/>
  <c r="K34" i="18"/>
  <c r="L34" i="18"/>
  <c r="H36" i="18"/>
  <c r="H35" i="18"/>
  <c r="K35" i="18"/>
  <c r="L35" i="18"/>
  <c r="K36" i="18"/>
  <c r="L36" i="18"/>
  <c r="I31" i="18"/>
  <c r="K31" i="18"/>
  <c r="L31" i="18"/>
  <c r="O31" i="18"/>
  <c r="I36" i="18"/>
  <c r="O36" i="18"/>
  <c r="I34" i="18"/>
  <c r="O34" i="18"/>
  <c r="O19" i="18"/>
  <c r="I13" i="18"/>
  <c r="O13" i="18"/>
  <c r="I20" i="18"/>
  <c r="O20" i="18"/>
  <c r="H7" i="18"/>
  <c r="K7" i="18"/>
  <c r="L7" i="18"/>
  <c r="H9" i="18"/>
  <c r="K9" i="18"/>
  <c r="L9" i="18"/>
  <c r="H10" i="18"/>
  <c r="K10" i="18"/>
  <c r="L10" i="18"/>
  <c r="H12" i="18"/>
  <c r="K12" i="18"/>
  <c r="L12" i="18"/>
  <c r="H16" i="18"/>
  <c r="K16" i="18"/>
  <c r="L16" i="18"/>
  <c r="H17" i="18"/>
  <c r="K17" i="18"/>
  <c r="H22" i="18"/>
  <c r="K22" i="18"/>
  <c r="L22" i="18"/>
  <c r="H28" i="18"/>
  <c r="K26" i="18"/>
  <c r="K32" i="18"/>
  <c r="L28" i="18"/>
  <c r="H24" i="18"/>
  <c r="K24" i="18"/>
  <c r="L24" i="18"/>
  <c r="H27" i="18"/>
  <c r="K27" i="18"/>
  <c r="L27" i="18"/>
  <c r="H25" i="18"/>
  <c r="K25" i="18"/>
  <c r="L25" i="18"/>
  <c r="H26" i="18"/>
  <c r="L26" i="18"/>
  <c r="H33" i="18"/>
  <c r="K33" i="18"/>
  <c r="L33" i="18"/>
  <c r="H30" i="18"/>
  <c r="K30" i="18"/>
  <c r="L30" i="18"/>
  <c r="H32" i="18"/>
  <c r="L32" i="18"/>
  <c r="H37" i="18"/>
  <c r="K37" i="18"/>
  <c r="L37" i="18"/>
  <c r="I7" i="18"/>
  <c r="O7" i="18"/>
  <c r="I9" i="18"/>
  <c r="O9" i="18"/>
  <c r="I10" i="18"/>
  <c r="O10" i="18"/>
  <c r="I12" i="18"/>
  <c r="O12" i="18"/>
  <c r="I15" i="18"/>
  <c r="O15" i="18"/>
  <c r="I16" i="18"/>
  <c r="O16" i="18"/>
  <c r="I14" i="18"/>
  <c r="O14" i="18"/>
  <c r="I17" i="18"/>
  <c r="O17" i="18"/>
  <c r="I18" i="18"/>
  <c r="O18" i="18"/>
  <c r="I22" i="18"/>
  <c r="O22" i="18"/>
  <c r="I28" i="18"/>
  <c r="O28" i="18"/>
  <c r="I27" i="18"/>
  <c r="O27" i="18"/>
  <c r="I25" i="18"/>
  <c r="O25" i="18"/>
  <c r="I24" i="18"/>
  <c r="O24" i="18"/>
  <c r="I26" i="18"/>
  <c r="O26" i="18"/>
  <c r="I33" i="18"/>
  <c r="O33" i="18"/>
  <c r="I32" i="18"/>
  <c r="O32" i="18"/>
  <c r="I30" i="18"/>
  <c r="O30" i="18"/>
  <c r="I35" i="18"/>
  <c r="O35" i="18"/>
  <c r="I37" i="18"/>
  <c r="O37" i="18"/>
  <c r="O4" i="18"/>
</calcChain>
</file>

<file path=xl/sharedStrings.xml><?xml version="1.0" encoding="utf-8"?>
<sst xmlns="http://schemas.openxmlformats.org/spreadsheetml/2006/main" count="77" uniqueCount="72">
  <si>
    <t>Name</t>
  </si>
  <si>
    <t>Horse</t>
  </si>
  <si>
    <t>Club</t>
  </si>
  <si>
    <t>CL Judge</t>
  </si>
  <si>
    <t>SL Judge</t>
  </si>
  <si>
    <t>DRESSAGE</t>
  </si>
  <si>
    <t>SHOW JUMPING</t>
  </si>
  <si>
    <t>Back No.</t>
  </si>
  <si>
    <t>Jump Time</t>
  </si>
  <si>
    <t>Place</t>
  </si>
  <si>
    <t>Card</t>
  </si>
  <si>
    <t xml:space="preserve">Course time </t>
  </si>
  <si>
    <t>Result Published</t>
  </si>
  <si>
    <t>DR Test</t>
  </si>
  <si>
    <t>%</t>
  </si>
  <si>
    <t>Penalties</t>
  </si>
  <si>
    <t>Jump Pens</t>
  </si>
  <si>
    <t>Time Pens</t>
  </si>
  <si>
    <t>Total Pens</t>
  </si>
  <si>
    <t>Caitlin Ward</t>
  </si>
  <si>
    <t>Caitlins Chance</t>
  </si>
  <si>
    <t xml:space="preserve">CLASS 7 - PRIMARY Combined Training - 45cm - </t>
  </si>
  <si>
    <t>Class 8 - PRIMARY Combined Training - 60cm</t>
  </si>
  <si>
    <t>Class 10 - SECONDARY Combined Training 60cm</t>
  </si>
  <si>
    <t xml:space="preserve">Classs 9 - PRIMARY Combined Training 80cm </t>
  </si>
  <si>
    <t>Class 11 - SECONDARY Combined Training 80cm</t>
  </si>
  <si>
    <t>Class 12 - SECONDARY Combined Training 95cm</t>
  </si>
  <si>
    <t>Grace Anthony</t>
  </si>
  <si>
    <t>Mr Ghostbuster</t>
  </si>
  <si>
    <t>Summer Jacob</t>
  </si>
  <si>
    <t>Garnet Utopia</t>
  </si>
  <si>
    <t>Xena Morrow</t>
  </si>
  <si>
    <t>Dublin Lights</t>
  </si>
  <si>
    <t>Lauren Parket</t>
  </si>
  <si>
    <t>Sabrina Hitch</t>
  </si>
  <si>
    <t>Dicavalli Dandy</t>
  </si>
  <si>
    <t>Jayde McKinnon</t>
  </si>
  <si>
    <t>Kendra Park Edwardian</t>
  </si>
  <si>
    <t>Ruby Goldsmith</t>
  </si>
  <si>
    <t>Belcam Centucky</t>
  </si>
  <si>
    <t>Remy Conescu</t>
  </si>
  <si>
    <t>Miss Universe HPS</t>
  </si>
  <si>
    <t>Sarah Stewart</t>
  </si>
  <si>
    <t>Rivoli Black Magic</t>
  </si>
  <si>
    <t>Aalia Lucchetta</t>
  </si>
  <si>
    <t>Imperial Austin</t>
  </si>
  <si>
    <t>Zoe Water</t>
  </si>
  <si>
    <t>Bimbadeen Rebel</t>
  </si>
  <si>
    <t>Danielle McMahon</t>
  </si>
  <si>
    <t>HPS Wychitella</t>
  </si>
  <si>
    <t>Jess Emmerson</t>
  </si>
  <si>
    <t>Hesadude</t>
  </si>
  <si>
    <t>Lillian Deil</t>
  </si>
  <si>
    <t>KS Bravo</t>
  </si>
  <si>
    <t>Look at me Meeka</t>
  </si>
  <si>
    <t>Alexandra Burton</t>
  </si>
  <si>
    <t>Rossanova</t>
  </si>
  <si>
    <t>Harriet Collins</t>
  </si>
  <si>
    <t>Wistari Atlanta</t>
  </si>
  <si>
    <t>Bella Anthony</t>
  </si>
  <si>
    <t>Pure Chance</t>
  </si>
  <si>
    <t>Casanova Cruiser</t>
  </si>
  <si>
    <t>Georgia Robertson</t>
  </si>
  <si>
    <t>Delmonico</t>
  </si>
  <si>
    <t>Ellie Turnbull</t>
  </si>
  <si>
    <t>Balmoral Dr Magic</t>
  </si>
  <si>
    <t>Charlotte Hill</t>
  </si>
  <si>
    <t>Jondola top Hat</t>
  </si>
  <si>
    <t>Under Contract</t>
  </si>
  <si>
    <t>Wilton</t>
  </si>
  <si>
    <t>Lauren Parker - SCRATCHED</t>
  </si>
  <si>
    <t>Lillian Orman - SCRATCHED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</si>
</sst>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\ &quot;sec&quot;"/>
  </numFmts>
  <fonts count="35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0"/>
      <name val="Calibri"/>
      <scheme val="minor"/>
    </font>
    <font>
      <b/>
      <sz val="18"/>
      <name val="Calibri"/>
      <scheme val="minor"/>
    </font>
    <font>
      <b/>
      <sz val="14"/>
      <name val="Calibri"/>
      <scheme val="minor"/>
    </font>
    <font>
      <b/>
      <sz val="12"/>
      <name val="Calibri"/>
      <scheme val="minor"/>
    </font>
    <font>
      <b/>
      <sz val="10"/>
      <name val="Calibri"/>
      <scheme val="minor"/>
    </font>
    <font>
      <b/>
      <sz val="16"/>
      <name val="Calibri"/>
      <scheme val="minor"/>
    </font>
    <font>
      <b/>
      <sz val="20"/>
      <name val="Calibri"/>
      <scheme val="minor"/>
    </font>
    <font>
      <sz val="12"/>
      <name val="Calibri"/>
      <scheme val="minor"/>
    </font>
    <font>
      <strike/>
      <sz val="10"/>
      <name val="Calibri"/>
      <scheme val="minor"/>
    </font>
    <font>
      <b/>
      <sz val="11"/>
      <name val="Calibri"/>
      <scheme val="minor"/>
    </font>
    <font>
      <sz val="11"/>
      <name val="Calibri"/>
      <scheme val="minor"/>
    </font>
    <font>
      <sz val="11"/>
      <color indexed="12"/>
      <name val="Calibri"/>
      <scheme val="minor"/>
    </font>
    <font>
      <sz val="12"/>
      <color indexed="12"/>
      <name val="Calibri"/>
      <scheme val="minor"/>
    </font>
    <font>
      <b/>
      <sz val="11"/>
      <name val="Calibri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8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07">
    <xf numFmtId="0" fontId="0" fillId="0" borderId="0" xfId="0"/>
    <xf numFmtId="0" fontId="21" fillId="0" borderId="0" xfId="0" applyFont="1" applyAlignment="1">
      <alignment horizontal="center"/>
    </xf>
    <xf numFmtId="0" fontId="21" fillId="0" borderId="0" xfId="0" applyFont="1"/>
    <xf numFmtId="0" fontId="26" fillId="0" borderId="0" xfId="0" applyFont="1"/>
    <xf numFmtId="0" fontId="21" fillId="0" borderId="0" xfId="0" applyFont="1" applyFill="1" applyBorder="1" applyAlignment="1">
      <alignment horizontal="center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8" fillId="0" borderId="25" xfId="0" applyFont="1" applyBorder="1" applyAlignment="1">
      <alignment vertical="center"/>
    </xf>
    <xf numFmtId="0" fontId="28" fillId="0" borderId="25" xfId="0" applyFont="1" applyBorder="1" applyAlignment="1">
      <alignment horizontal="center" vertical="center"/>
    </xf>
    <xf numFmtId="0" fontId="28" fillId="0" borderId="21" xfId="0" applyFont="1" applyBorder="1" applyAlignment="1">
      <alignment vertical="center"/>
    </xf>
    <xf numFmtId="0" fontId="24" fillId="0" borderId="21" xfId="0" applyFont="1" applyFill="1" applyBorder="1" applyAlignment="1">
      <alignment horizontal="center" vertical="center"/>
    </xf>
    <xf numFmtId="10" fontId="28" fillId="0" borderId="10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16" xfId="0" applyFont="1" applyBorder="1" applyAlignment="1">
      <alignment vertical="center"/>
    </xf>
    <xf numFmtId="0" fontId="21" fillId="25" borderId="0" xfId="0" applyFont="1" applyFill="1"/>
    <xf numFmtId="0" fontId="28" fillId="0" borderId="11" xfId="0" applyFont="1" applyBorder="1" applyAlignment="1">
      <alignment vertical="center"/>
    </xf>
    <xf numFmtId="0" fontId="28" fillId="0" borderId="10" xfId="0" applyFont="1" applyBorder="1"/>
    <xf numFmtId="0" fontId="28" fillId="0" borderId="16" xfId="0" applyFont="1" applyBorder="1"/>
    <xf numFmtId="0" fontId="29" fillId="0" borderId="0" xfId="0" applyFont="1"/>
    <xf numFmtId="0" fontId="27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7" fillId="0" borderId="0" xfId="0" quotePrefix="1" applyFont="1" applyFill="1" applyAlignment="1">
      <alignment horizontal="left"/>
    </xf>
    <xf numFmtId="0" fontId="27" fillId="0" borderId="0" xfId="0" quotePrefix="1" applyFont="1" applyFill="1" applyBorder="1" applyAlignment="1">
      <alignment horizontal="center"/>
    </xf>
    <xf numFmtId="19" fontId="22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/>
    </xf>
    <xf numFmtId="0" fontId="30" fillId="0" borderId="0" xfId="0" applyFont="1" applyAlignment="1"/>
    <xf numFmtId="0" fontId="26" fillId="0" borderId="36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/>
    </xf>
    <xf numFmtId="0" fontId="25" fillId="0" borderId="41" xfId="0" quotePrefix="1" applyFont="1" applyBorder="1" applyAlignment="1">
      <alignment horizontal="center" vertical="center"/>
    </xf>
    <xf numFmtId="0" fontId="23" fillId="24" borderId="27" xfId="0" quotePrefix="1" applyFont="1" applyFill="1" applyBorder="1" applyAlignment="1">
      <alignment horizontal="left" vertical="center"/>
    </xf>
    <xf numFmtId="0" fontId="26" fillId="24" borderId="27" xfId="0" applyFont="1" applyFill="1" applyBorder="1" applyAlignment="1">
      <alignment horizontal="center" vertical="center"/>
    </xf>
    <xf numFmtId="0" fontId="26" fillId="27" borderId="27" xfId="0" applyFont="1" applyFill="1" applyBorder="1" applyAlignment="1">
      <alignment horizontal="center" vertical="center"/>
    </xf>
    <xf numFmtId="164" fontId="31" fillId="27" borderId="27" xfId="0" applyNumberFormat="1" applyFont="1" applyFill="1" applyBorder="1" applyAlignment="1">
      <alignment horizontal="center" vertical="center"/>
    </xf>
    <xf numFmtId="2" fontId="32" fillId="27" borderId="27" xfId="0" applyNumberFormat="1" applyFont="1" applyFill="1" applyBorder="1" applyAlignment="1">
      <alignment horizontal="center" vertical="center"/>
    </xf>
    <xf numFmtId="0" fontId="21" fillId="27" borderId="27" xfId="0" applyFont="1" applyFill="1" applyBorder="1"/>
    <xf numFmtId="0" fontId="21" fillId="27" borderId="39" xfId="0" applyFont="1" applyFill="1" applyBorder="1" applyAlignment="1">
      <alignment horizontal="center" vertical="center"/>
    </xf>
    <xf numFmtId="0" fontId="21" fillId="27" borderId="28" xfId="0" applyFont="1" applyFill="1" applyBorder="1" applyAlignment="1">
      <alignment horizontal="center" vertical="center"/>
    </xf>
    <xf numFmtId="0" fontId="28" fillId="0" borderId="13" xfId="0" applyFont="1" applyBorder="1" applyAlignment="1">
      <alignment vertical="center"/>
    </xf>
    <xf numFmtId="164" fontId="28" fillId="0" borderId="34" xfId="0" applyNumberFormat="1" applyFont="1" applyFill="1" applyBorder="1" applyAlignment="1">
      <alignment horizontal="center" vertical="center"/>
    </xf>
    <xf numFmtId="164" fontId="28" fillId="0" borderId="25" xfId="0" applyNumberFormat="1" applyFont="1" applyFill="1" applyBorder="1" applyAlignment="1">
      <alignment horizontal="center" vertical="center"/>
    </xf>
    <xf numFmtId="164" fontId="28" fillId="0" borderId="21" xfId="0" applyNumberFormat="1" applyFont="1" applyFill="1" applyBorder="1" applyAlignment="1">
      <alignment horizontal="center" vertical="center"/>
    </xf>
    <xf numFmtId="2" fontId="28" fillId="0" borderId="21" xfId="0" applyNumberFormat="1" applyFont="1" applyFill="1" applyBorder="1" applyAlignment="1">
      <alignment horizontal="center" vertical="center"/>
    </xf>
    <xf numFmtId="0" fontId="21" fillId="0" borderId="0" xfId="0" applyFont="1" applyFill="1"/>
    <xf numFmtId="2" fontId="28" fillId="0" borderId="34" xfId="0" applyNumberFormat="1" applyFont="1" applyBorder="1" applyAlignment="1">
      <alignment horizontal="center" vertical="center"/>
    </xf>
    <xf numFmtId="165" fontId="21" fillId="0" borderId="40" xfId="0" applyNumberFormat="1" applyFont="1" applyBorder="1" applyAlignment="1">
      <alignment horizontal="center"/>
    </xf>
    <xf numFmtId="164" fontId="28" fillId="0" borderId="12" xfId="0" applyNumberFormat="1" applyFont="1" applyFill="1" applyBorder="1" applyAlignment="1">
      <alignment horizontal="center" vertical="center"/>
    </xf>
    <xf numFmtId="164" fontId="28" fillId="0" borderId="10" xfId="0" applyNumberFormat="1" applyFont="1" applyFill="1" applyBorder="1" applyAlignment="1">
      <alignment horizontal="center" vertical="center"/>
    </xf>
    <xf numFmtId="2" fontId="28" fillId="0" borderId="1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8" fillId="0" borderId="0" xfId="0" applyFont="1" applyBorder="1" applyAlignment="1"/>
    <xf numFmtId="164" fontId="28" fillId="0" borderId="32" xfId="0" applyNumberFormat="1" applyFont="1" applyFill="1" applyBorder="1" applyAlignment="1">
      <alignment horizontal="center" vertical="center"/>
    </xf>
    <xf numFmtId="164" fontId="28" fillId="0" borderId="24" xfId="0" applyNumberFormat="1" applyFont="1" applyFill="1" applyBorder="1" applyAlignment="1">
      <alignment horizontal="center" vertical="center"/>
    </xf>
    <xf numFmtId="2" fontId="28" fillId="0" borderId="33" xfId="0" applyNumberFormat="1" applyFont="1" applyFill="1" applyBorder="1" applyAlignment="1">
      <alignment horizontal="center" vertical="center"/>
    </xf>
    <xf numFmtId="0" fontId="23" fillId="27" borderId="27" xfId="0" quotePrefix="1" applyFont="1" applyFill="1" applyBorder="1" applyAlignment="1">
      <alignment horizontal="left" vertical="center"/>
    </xf>
    <xf numFmtId="0" fontId="21" fillId="27" borderId="27" xfId="0" applyFont="1" applyFill="1" applyBorder="1" applyAlignment="1">
      <alignment horizontal="center" vertical="center"/>
    </xf>
    <xf numFmtId="2" fontId="30" fillId="0" borderId="21" xfId="0" applyNumberFormat="1" applyFont="1" applyFill="1" applyBorder="1" applyAlignment="1">
      <alignment horizontal="center" vertical="center"/>
    </xf>
    <xf numFmtId="0" fontId="26" fillId="25" borderId="25" xfId="0" applyFont="1" applyFill="1" applyBorder="1" applyAlignment="1">
      <alignment horizontal="center" vertical="center"/>
    </xf>
    <xf numFmtId="2" fontId="33" fillId="0" borderId="21" xfId="0" applyNumberFormat="1" applyFont="1" applyFill="1" applyBorder="1" applyAlignment="1">
      <alignment horizontal="center" vertical="center"/>
    </xf>
    <xf numFmtId="2" fontId="33" fillId="0" borderId="33" xfId="0" applyNumberFormat="1" applyFont="1" applyFill="1" applyBorder="1" applyAlignment="1">
      <alignment horizontal="center" vertical="center"/>
    </xf>
    <xf numFmtId="0" fontId="21" fillId="25" borderId="0" xfId="0" applyFont="1" applyFill="1" applyAlignment="1">
      <alignment vertical="center"/>
    </xf>
    <xf numFmtId="0" fontId="28" fillId="0" borderId="24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24" xfId="0" applyFont="1" applyBorder="1" applyAlignment="1">
      <alignment horizontal="center" vertical="center"/>
    </xf>
    <xf numFmtId="164" fontId="31" fillId="25" borderId="32" xfId="0" applyNumberFormat="1" applyFont="1" applyFill="1" applyBorder="1" applyAlignment="1">
      <alignment horizontal="center" vertical="center"/>
    </xf>
    <xf numFmtId="164" fontId="31" fillId="25" borderId="24" xfId="0" applyNumberFormat="1" applyFont="1" applyFill="1" applyBorder="1" applyAlignment="1">
      <alignment horizontal="center" vertical="center"/>
    </xf>
    <xf numFmtId="2" fontId="33" fillId="0" borderId="16" xfId="0" applyNumberFormat="1" applyFont="1" applyFill="1" applyBorder="1" applyAlignment="1">
      <alignment horizontal="center" vertical="center"/>
    </xf>
    <xf numFmtId="10" fontId="21" fillId="0" borderId="0" xfId="0" applyNumberFormat="1" applyFont="1" applyAlignment="1">
      <alignment horizontal="center"/>
    </xf>
    <xf numFmtId="10" fontId="24" fillId="0" borderId="24" xfId="0" applyNumberFormat="1" applyFont="1" applyBorder="1" applyAlignment="1">
      <alignment horizontal="center" vertical="center" wrapText="1"/>
    </xf>
    <xf numFmtId="10" fontId="31" fillId="27" borderId="27" xfId="0" applyNumberFormat="1" applyFont="1" applyFill="1" applyBorder="1" applyAlignment="1">
      <alignment horizontal="center" vertical="center"/>
    </xf>
    <xf numFmtId="10" fontId="21" fillId="0" borderId="0" xfId="0" applyNumberFormat="1" applyFont="1"/>
    <xf numFmtId="2" fontId="34" fillId="28" borderId="27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24" fillId="0" borderId="34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4" fillId="0" borderId="0" xfId="0" quotePrefix="1" applyFont="1" applyFill="1" applyAlignment="1">
      <alignment horizontal="left"/>
    </xf>
    <xf numFmtId="0" fontId="28" fillId="0" borderId="0" xfId="0" applyFont="1"/>
    <xf numFmtId="0" fontId="24" fillId="27" borderId="27" xfId="0" applyFont="1" applyFill="1" applyBorder="1" applyAlignment="1">
      <alignment horizontal="center" vertical="center"/>
    </xf>
    <xf numFmtId="0" fontId="28" fillId="0" borderId="33" xfId="0" applyFont="1" applyBorder="1" applyAlignment="1">
      <alignment vertical="center"/>
    </xf>
    <xf numFmtId="0" fontId="28" fillId="0" borderId="11" xfId="0" applyFont="1" applyBorder="1"/>
    <xf numFmtId="2" fontId="31" fillId="25" borderId="33" xfId="0" applyNumberFormat="1" applyFont="1" applyFill="1" applyBorder="1" applyAlignment="1">
      <alignment horizontal="center" vertical="center"/>
    </xf>
    <xf numFmtId="0" fontId="30" fillId="0" borderId="21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30" fillId="25" borderId="21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3" fillId="24" borderId="26" xfId="0" applyFont="1" applyFill="1" applyBorder="1" applyAlignment="1">
      <alignment horizontal="center" vertical="center"/>
    </xf>
    <xf numFmtId="0" fontId="23" fillId="27" borderId="26" xfId="0" applyFont="1" applyFill="1" applyBorder="1" applyAlignment="1">
      <alignment horizontal="center" vertical="center"/>
    </xf>
    <xf numFmtId="0" fontId="21" fillId="26" borderId="22" xfId="0" applyFont="1" applyFill="1" applyBorder="1" applyAlignment="1">
      <alignment horizontal="center"/>
    </xf>
    <xf numFmtId="0" fontId="21" fillId="26" borderId="23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18" fontId="27" fillId="26" borderId="20" xfId="0" applyNumberFormat="1" applyFont="1" applyFill="1" applyBorder="1" applyAlignment="1">
      <alignment horizontal="center"/>
    </xf>
    <xf numFmtId="18" fontId="27" fillId="26" borderId="40" xfId="0" applyNumberFormat="1" applyFont="1" applyFill="1" applyBorder="1" applyAlignment="1">
      <alignment horizontal="center"/>
    </xf>
  </cellXfs>
  <cellStyles count="18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mruColors>
      <color rgb="FF00CC99"/>
      <color rgb="FFFF66FF"/>
      <color rgb="FF3399FF"/>
      <color rgb="FF00FF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1323975</xdr:colOff>
      <xdr:row>0</xdr:row>
      <xdr:rowOff>57150</xdr:rowOff>
    </xdr:from>
    <xdr:to>
      <xdr:col>3</xdr:col>
      <xdr:colOff>171450</xdr:colOff>
      <xdr:row>2</xdr:row>
      <xdr:rowOff>161925</xdr:rowOff>
    </xdr:to>
    <xdr:pic>
      <xdr:nvPicPr>
        <xdr:cNvPr id="3073" name="Picture 2" descr="HRSRC010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57150"/>
          <a:ext cx="8191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790576</xdr:colOff>
      <xdr:row>0</xdr:row>
      <xdr:rowOff>76201</xdr:rowOff>
    </xdr:from>
    <xdr:to>
      <xdr:col>2</xdr:col>
      <xdr:colOff>1207294</xdr:colOff>
      <xdr:row>2</xdr:row>
      <xdr:rowOff>176213</xdr:rowOff>
    </xdr:to>
    <xdr:sp macro="" textlink="">
      <xdr:nvSpPr>
        <xdr:cNvPr id="5126" name="Text Box 6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1350170" y="433389"/>
          <a:ext cx="2631280" cy="76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AU" sz="12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KINGS CHRISTIAN</a:t>
          </a:r>
          <a:r>
            <a:rPr lang="en-AU" sz="1200" b="1" i="0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COLLEGE</a:t>
          </a:r>
          <a:endParaRPr lang="en-AU" sz="1200" b="1" i="0" strike="noStrike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en-AU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INTERSCHOOL</a:t>
          </a:r>
        </a:p>
        <a:p>
          <a:pPr algn="ctr" rtl="0">
            <a:defRPr sz="1000"/>
          </a:pPr>
          <a:r>
            <a:rPr lang="en-AU" sz="11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COMBINED TRAINING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showGridLines="0" tabSelected="1" zoomScaleSheetLayoutView="80" workbookViewId="0">
      <pane xSplit="5" ySplit="5" topLeftCell="F6" activePane="bottomRight" state="frozen"/>
      <selection pane="topRight" activeCell="G1" sqref="G1"/>
      <selection pane="bottomLeft" activeCell="A6" sqref="A6"/>
      <selection pane="bottomRight" activeCell="U27" sqref="U27"/>
    </sheetView>
  </sheetViews>
  <sheetFormatPr defaultColWidth="8.81640625" defaultRowHeight="15.5" outlineLevelRow="1"/>
  <cols>
    <col min="1" max="1" width="8.453125" style="80" customWidth="1"/>
    <col min="2" max="2" width="33.1796875" style="2" customWidth="1"/>
    <col min="3" max="3" width="29.453125" style="2" customWidth="1"/>
    <col min="4" max="4" width="9.453125" style="28" customWidth="1"/>
    <col min="5" max="5" width="14.81640625" style="87" customWidth="1"/>
    <col min="6" max="7" width="8.36328125" style="2" customWidth="1"/>
    <col min="8" max="8" width="8.81640625" style="78"/>
    <col min="9" max="9" width="10.453125" style="2" customWidth="1"/>
    <col min="10" max="13" width="8.81640625" style="2"/>
    <col min="14" max="14" width="1.1796875" style="2" customWidth="1"/>
    <col min="15" max="15" width="8.81640625" style="2"/>
    <col min="16" max="16" width="10.1796875" style="2" customWidth="1"/>
    <col min="17" max="17" width="8.81640625" style="2"/>
    <col min="18" max="18" width="11" style="1" customWidth="1"/>
    <col min="19" max="16384" width="8.81640625" style="2"/>
  </cols>
  <sheetData>
    <row r="1" spans="1:18" ht="34.5" customHeight="1">
      <c r="B1" s="23"/>
      <c r="C1" s="24"/>
      <c r="D1" s="4"/>
      <c r="E1" s="85"/>
      <c r="F1" s="1"/>
      <c r="G1" s="1"/>
      <c r="H1" s="75"/>
      <c r="I1" s="1"/>
      <c r="J1" s="1"/>
      <c r="L1" s="1"/>
      <c r="M1" s="1"/>
      <c r="O1" s="1"/>
    </row>
    <row r="2" spans="1:18" ht="18" customHeight="1" thickBot="1">
      <c r="A2" s="97"/>
      <c r="C2" s="25"/>
      <c r="D2" s="26"/>
      <c r="E2" s="86"/>
      <c r="F2" s="3"/>
      <c r="H2" s="75"/>
      <c r="M2" s="27"/>
      <c r="O2" s="1"/>
    </row>
    <row r="3" spans="1:18" ht="16.5" customHeight="1" thickBot="1">
      <c r="A3" s="97"/>
      <c r="B3" s="24"/>
      <c r="C3" s="24"/>
      <c r="D3" s="4"/>
      <c r="E3" s="85"/>
      <c r="F3" s="1"/>
      <c r="G3" s="1"/>
      <c r="H3" s="75"/>
      <c r="I3" s="1"/>
      <c r="J3" s="1"/>
      <c r="M3" s="1"/>
      <c r="O3" s="100" t="s">
        <v>12</v>
      </c>
      <c r="P3" s="101"/>
    </row>
    <row r="4" spans="1:18" ht="26.5" thickBot="1">
      <c r="F4" s="102" t="s">
        <v>5</v>
      </c>
      <c r="G4" s="103"/>
      <c r="H4" s="103"/>
      <c r="I4" s="104"/>
      <c r="J4" s="102" t="s">
        <v>6</v>
      </c>
      <c r="K4" s="103"/>
      <c r="L4" s="103"/>
      <c r="M4" s="104"/>
      <c r="O4" s="105">
        <f ca="1">NOW()</f>
        <v>42870.461518402779</v>
      </c>
      <c r="P4" s="106"/>
      <c r="Q4" s="96"/>
      <c r="R4" s="29"/>
    </row>
    <row r="5" spans="1:18" s="8" customFormat="1" ht="31.5" thickBot="1">
      <c r="A5" s="7" t="s">
        <v>7</v>
      </c>
      <c r="B5" s="30" t="s">
        <v>0</v>
      </c>
      <c r="C5" s="5" t="s">
        <v>1</v>
      </c>
      <c r="D5" s="30" t="s">
        <v>10</v>
      </c>
      <c r="E5" s="6" t="s">
        <v>2</v>
      </c>
      <c r="F5" s="31" t="s">
        <v>3</v>
      </c>
      <c r="G5" s="32" t="s">
        <v>4</v>
      </c>
      <c r="H5" s="76" t="s">
        <v>14</v>
      </c>
      <c r="I5" s="33" t="s">
        <v>15</v>
      </c>
      <c r="J5" s="31" t="s">
        <v>16</v>
      </c>
      <c r="K5" s="32" t="s">
        <v>17</v>
      </c>
      <c r="L5" s="32" t="s">
        <v>18</v>
      </c>
      <c r="M5" s="33" t="s">
        <v>8</v>
      </c>
      <c r="N5" s="2"/>
      <c r="O5" s="34" t="s">
        <v>18</v>
      </c>
      <c r="P5" s="35" t="s">
        <v>9</v>
      </c>
      <c r="Q5" s="36" t="s">
        <v>13</v>
      </c>
      <c r="R5" s="37" t="s">
        <v>11</v>
      </c>
    </row>
    <row r="6" spans="1:18" s="8" customFormat="1" ht="20.25" customHeight="1" thickBot="1">
      <c r="A6" s="98"/>
      <c r="B6" s="38" t="s">
        <v>21</v>
      </c>
      <c r="C6" s="39"/>
      <c r="D6" s="40"/>
      <c r="E6" s="88"/>
      <c r="F6" s="41"/>
      <c r="G6" s="41"/>
      <c r="H6" s="77"/>
      <c r="I6" s="41"/>
      <c r="J6" s="41"/>
      <c r="K6" s="41"/>
      <c r="L6" s="41"/>
      <c r="M6" s="42"/>
      <c r="N6" s="43"/>
      <c r="O6" s="79"/>
      <c r="P6" s="79"/>
      <c r="Q6" s="44"/>
      <c r="R6" s="45"/>
    </row>
    <row r="7" spans="1:18" ht="21" customHeight="1" outlineLevel="1" thickBot="1">
      <c r="A7" s="83">
        <v>14</v>
      </c>
      <c r="B7" s="58" t="s">
        <v>27</v>
      </c>
      <c r="C7" s="19"/>
      <c r="D7" s="16"/>
      <c r="E7" s="17"/>
      <c r="F7" s="54">
        <v>135</v>
      </c>
      <c r="G7" s="55">
        <v>135</v>
      </c>
      <c r="H7" s="13">
        <f>IF(F7=0,0,(AVERAGE(F7:G7)/Q7))</f>
        <v>0.61363636363636365</v>
      </c>
      <c r="I7" s="49">
        <f t="shared" ref="I7:I22" si="0">IF(H7=0,0,(100-(H7*100))*1.5)</f>
        <v>57.954545454545453</v>
      </c>
      <c r="J7" s="54">
        <v>0</v>
      </c>
      <c r="K7" s="55">
        <f>IF(M7=0,0,IF((M7-R7)&lt;0,0,ROUNDUP((M7-R7)*0.25,0)))</f>
        <v>0</v>
      </c>
      <c r="L7" s="55">
        <f t="shared" ref="L7" si="1">SUM(J7:K7)</f>
        <v>0</v>
      </c>
      <c r="M7" s="56"/>
      <c r="N7" s="51"/>
      <c r="O7" s="52">
        <f t="shared" ref="O7:O22" si="2">I7+L7</f>
        <v>57.954545454545453</v>
      </c>
      <c r="P7" s="57">
        <v>1</v>
      </c>
      <c r="Q7" s="28">
        <v>220</v>
      </c>
      <c r="R7" s="53">
        <v>94</v>
      </c>
    </row>
    <row r="8" spans="1:18" s="8" customFormat="1" ht="20.25" customHeight="1" thickBot="1">
      <c r="A8" s="99"/>
      <c r="B8" s="62" t="s">
        <v>22</v>
      </c>
      <c r="C8" s="40"/>
      <c r="D8" s="40"/>
      <c r="E8" s="88"/>
      <c r="F8" s="41"/>
      <c r="G8" s="41"/>
      <c r="H8" s="77"/>
      <c r="I8" s="41"/>
      <c r="J8" s="41"/>
      <c r="K8" s="41"/>
      <c r="L8" s="41"/>
      <c r="M8" s="42"/>
      <c r="N8" s="43"/>
      <c r="O8" s="79"/>
      <c r="P8" s="79"/>
      <c r="Q8" s="63"/>
      <c r="R8" s="45"/>
    </row>
    <row r="9" spans="1:18" s="22" customFormat="1" ht="21" customHeight="1" outlineLevel="1">
      <c r="A9" s="81">
        <v>15</v>
      </c>
      <c r="B9" s="9" t="s">
        <v>27</v>
      </c>
      <c r="C9" s="46" t="s">
        <v>28</v>
      </c>
      <c r="D9" s="10"/>
      <c r="E9" s="11"/>
      <c r="F9" s="47">
        <v>133.5</v>
      </c>
      <c r="G9" s="48">
        <v>133.5</v>
      </c>
      <c r="H9" s="13">
        <f>IF(F9=0,0,(AVERAGE(F9:G9)/Q9))</f>
        <v>0.60681818181818181</v>
      </c>
      <c r="I9" s="49">
        <f t="shared" si="0"/>
        <v>58.977272727272734</v>
      </c>
      <c r="J9" s="54">
        <v>0</v>
      </c>
      <c r="K9" s="48">
        <f>IF(M9=0,0,IF((M9-R9)&lt;0,0,ROUNDUP((M9-R9)*0.25,0)))</f>
        <v>0</v>
      </c>
      <c r="L9" s="48">
        <f t="shared" ref="L9:L10" si="3">SUM(J9:K9)</f>
        <v>0</v>
      </c>
      <c r="M9" s="50"/>
      <c r="N9" s="51"/>
      <c r="O9" s="52">
        <f t="shared" si="2"/>
        <v>58.977272727272734</v>
      </c>
      <c r="P9" s="12">
        <v>1</v>
      </c>
      <c r="Q9" s="28">
        <v>220</v>
      </c>
      <c r="R9" s="53">
        <v>81</v>
      </c>
    </row>
    <row r="10" spans="1:18" s="22" customFormat="1" ht="21" customHeight="1" outlineLevel="1" thickBot="1">
      <c r="A10" s="83">
        <v>16</v>
      </c>
      <c r="B10" s="15" t="s">
        <v>29</v>
      </c>
      <c r="C10" s="19" t="s">
        <v>30</v>
      </c>
      <c r="D10" s="16"/>
      <c r="E10" s="17"/>
      <c r="F10" s="54"/>
      <c r="G10" s="55"/>
      <c r="H10" s="13">
        <f>IF(F10=0,0,(AVERAGE(F10:G10)/Q10))</f>
        <v>0</v>
      </c>
      <c r="I10" s="49">
        <f t="shared" si="0"/>
        <v>0</v>
      </c>
      <c r="J10" s="54"/>
      <c r="K10" s="55">
        <f>IF(M10=0,0,IF((M10-R10)&lt;0,0,ROUNDUP((M10-R10)*0.25,0)))</f>
        <v>0</v>
      </c>
      <c r="L10" s="55">
        <f t="shared" si="3"/>
        <v>0</v>
      </c>
      <c r="M10" s="56"/>
      <c r="N10" s="51"/>
      <c r="O10" s="52">
        <f t="shared" si="2"/>
        <v>0</v>
      </c>
      <c r="P10" s="14"/>
      <c r="Q10" s="28">
        <v>220</v>
      </c>
      <c r="R10" s="53">
        <v>81</v>
      </c>
    </row>
    <row r="11" spans="1:18" s="8" customFormat="1" ht="20.25" customHeight="1" thickBot="1">
      <c r="A11" s="99"/>
      <c r="B11" s="62" t="s">
        <v>23</v>
      </c>
      <c r="C11" s="40"/>
      <c r="D11" s="40"/>
      <c r="E11" s="88"/>
      <c r="F11" s="41"/>
      <c r="G11" s="41"/>
      <c r="H11" s="77"/>
      <c r="I11" s="41"/>
      <c r="J11" s="41"/>
      <c r="K11" s="41"/>
      <c r="L11" s="41"/>
      <c r="M11" s="42"/>
      <c r="N11" s="43"/>
      <c r="O11" s="79"/>
      <c r="P11" s="79"/>
      <c r="Q11" s="63"/>
      <c r="R11" s="45"/>
    </row>
    <row r="12" spans="1:18" s="8" customFormat="1" ht="20.25" customHeight="1" outlineLevel="1">
      <c r="A12" s="81">
        <v>17</v>
      </c>
      <c r="B12" s="9" t="s">
        <v>70</v>
      </c>
      <c r="C12" s="46" t="s">
        <v>33</v>
      </c>
      <c r="D12" s="10"/>
      <c r="E12" s="11"/>
      <c r="F12" s="47"/>
      <c r="G12" s="48"/>
      <c r="H12" s="13">
        <f t="shared" ref="H12:H18" si="4">IF(F12=0,0,(AVERAGE(F12:G12)/Q12))</f>
        <v>0</v>
      </c>
      <c r="I12" s="49">
        <f t="shared" ref="I12:I18" si="5">IF(H12=0,0,(100-(H12*100))*1.5)</f>
        <v>0</v>
      </c>
      <c r="J12" s="47"/>
      <c r="K12" s="48">
        <f t="shared" ref="K12:K20" si="6">IF(M12=0,0,IF((M12-R12)&lt;0,0,ROUNDUP((M12-R12)*0.25,0)))</f>
        <v>0</v>
      </c>
      <c r="L12" s="48">
        <f>SUM(J12:K12)</f>
        <v>0</v>
      </c>
      <c r="M12" s="50"/>
      <c r="N12" s="51"/>
      <c r="O12" s="52">
        <f t="shared" ref="O12:O20" si="7">I12+L12</f>
        <v>0</v>
      </c>
      <c r="P12" s="64"/>
      <c r="Q12" s="28">
        <v>220</v>
      </c>
      <c r="R12" s="53">
        <v>94</v>
      </c>
    </row>
    <row r="13" spans="1:18" s="8" customFormat="1" ht="20.25" customHeight="1" outlineLevel="1">
      <c r="A13" s="81">
        <v>19</v>
      </c>
      <c r="B13" s="9" t="s">
        <v>34</v>
      </c>
      <c r="C13" s="46" t="s">
        <v>35</v>
      </c>
      <c r="D13" s="10"/>
      <c r="E13" s="11"/>
      <c r="F13" s="47">
        <v>168</v>
      </c>
      <c r="G13" s="48">
        <v>168</v>
      </c>
      <c r="H13" s="13">
        <f t="shared" si="4"/>
        <v>0.76363636363636367</v>
      </c>
      <c r="I13" s="49">
        <f t="shared" si="5"/>
        <v>35.454545454545439</v>
      </c>
      <c r="J13" s="47">
        <v>0</v>
      </c>
      <c r="K13" s="48">
        <f t="shared" si="6"/>
        <v>0</v>
      </c>
      <c r="L13" s="48">
        <f>SUM(J13:K13)</f>
        <v>0</v>
      </c>
      <c r="M13" s="50"/>
      <c r="N13" s="51"/>
      <c r="O13" s="52">
        <f t="shared" si="7"/>
        <v>35.454545454545439</v>
      </c>
      <c r="P13" s="92">
        <v>1</v>
      </c>
      <c r="Q13" s="28">
        <v>220</v>
      </c>
      <c r="R13" s="53">
        <v>94</v>
      </c>
    </row>
    <row r="14" spans="1:18" s="8" customFormat="1" ht="20.25" customHeight="1" outlineLevel="1">
      <c r="A14" s="81">
        <v>23</v>
      </c>
      <c r="B14" s="9" t="s">
        <v>42</v>
      </c>
      <c r="C14" s="46" t="s">
        <v>43</v>
      </c>
      <c r="D14" s="10"/>
      <c r="E14" s="11"/>
      <c r="F14" s="47">
        <v>161.5</v>
      </c>
      <c r="G14" s="48">
        <v>161.5</v>
      </c>
      <c r="H14" s="13">
        <f t="shared" si="4"/>
        <v>0.73409090909090913</v>
      </c>
      <c r="I14" s="49">
        <f t="shared" si="5"/>
        <v>39.88636363636364</v>
      </c>
      <c r="J14" s="47">
        <v>0</v>
      </c>
      <c r="K14" s="48">
        <f t="shared" si="6"/>
        <v>0</v>
      </c>
      <c r="L14" s="48">
        <f>SUM(J14:K14)</f>
        <v>0</v>
      </c>
      <c r="M14" s="50"/>
      <c r="N14" s="51"/>
      <c r="O14" s="52">
        <f t="shared" si="7"/>
        <v>39.88636363636364</v>
      </c>
      <c r="P14" s="92">
        <v>2</v>
      </c>
      <c r="Q14" s="28">
        <v>220</v>
      </c>
      <c r="R14" s="53">
        <v>94</v>
      </c>
    </row>
    <row r="15" spans="1:18" s="8" customFormat="1" ht="20.25" customHeight="1" outlineLevel="1">
      <c r="A15" s="81">
        <v>21</v>
      </c>
      <c r="B15" s="9" t="s">
        <v>38</v>
      </c>
      <c r="C15" s="46" t="s">
        <v>39</v>
      </c>
      <c r="D15" s="10"/>
      <c r="E15" s="11"/>
      <c r="F15" s="47">
        <v>156</v>
      </c>
      <c r="G15" s="48">
        <v>156</v>
      </c>
      <c r="H15" s="13">
        <f t="shared" si="4"/>
        <v>0.70909090909090911</v>
      </c>
      <c r="I15" s="49">
        <f t="shared" si="5"/>
        <v>43.63636363636364</v>
      </c>
      <c r="J15" s="47">
        <v>0</v>
      </c>
      <c r="K15" s="48">
        <f t="shared" si="6"/>
        <v>0</v>
      </c>
      <c r="L15" s="48">
        <f>SUM(J15:K15)</f>
        <v>0</v>
      </c>
      <c r="M15" s="50"/>
      <c r="N15" s="51"/>
      <c r="O15" s="52">
        <f t="shared" si="7"/>
        <v>43.63636363636364</v>
      </c>
      <c r="P15" s="92">
        <v>3</v>
      </c>
      <c r="Q15" s="28">
        <v>220</v>
      </c>
      <c r="R15" s="53">
        <v>94</v>
      </c>
    </row>
    <row r="16" spans="1:18" s="8" customFormat="1" ht="20.25" customHeight="1" outlineLevel="1">
      <c r="A16" s="81">
        <v>22</v>
      </c>
      <c r="B16" s="15" t="s">
        <v>40</v>
      </c>
      <c r="C16" s="19" t="s">
        <v>41</v>
      </c>
      <c r="D16" s="16"/>
      <c r="E16" s="17"/>
      <c r="F16" s="54">
        <v>149.5</v>
      </c>
      <c r="G16" s="55">
        <v>149.5</v>
      </c>
      <c r="H16" s="13">
        <f t="shared" si="4"/>
        <v>0.67954545454545456</v>
      </c>
      <c r="I16" s="49">
        <f t="shared" si="5"/>
        <v>48.06818181818182</v>
      </c>
      <c r="J16" s="54">
        <v>0</v>
      </c>
      <c r="K16" s="55">
        <f t="shared" si="6"/>
        <v>0</v>
      </c>
      <c r="L16" s="55">
        <f>SUM(J16:K16)</f>
        <v>0</v>
      </c>
      <c r="M16" s="56"/>
      <c r="N16" s="51"/>
      <c r="O16" s="52">
        <f t="shared" si="7"/>
        <v>48.06818181818182</v>
      </c>
      <c r="P16" s="92">
        <v>4</v>
      </c>
      <c r="Q16" s="28">
        <v>220</v>
      </c>
      <c r="R16" s="53">
        <v>94</v>
      </c>
    </row>
    <row r="17" spans="1:18" s="8" customFormat="1" ht="20.25" customHeight="1" outlineLevel="1">
      <c r="A17" s="83">
        <v>24</v>
      </c>
      <c r="B17" s="15" t="s">
        <v>44</v>
      </c>
      <c r="C17" s="19" t="s">
        <v>45</v>
      </c>
      <c r="D17" s="16"/>
      <c r="E17" s="17"/>
      <c r="F17" s="54">
        <v>154</v>
      </c>
      <c r="G17" s="55">
        <v>154</v>
      </c>
      <c r="H17" s="13">
        <f t="shared" si="4"/>
        <v>0.7</v>
      </c>
      <c r="I17" s="49">
        <f t="shared" si="5"/>
        <v>45</v>
      </c>
      <c r="J17" s="54">
        <v>0</v>
      </c>
      <c r="K17" s="55">
        <f t="shared" si="6"/>
        <v>0</v>
      </c>
      <c r="L17" s="55">
        <v>4</v>
      </c>
      <c r="M17" s="56"/>
      <c r="N17" s="51"/>
      <c r="O17" s="52">
        <f t="shared" si="7"/>
        <v>49</v>
      </c>
      <c r="P17" s="92">
        <v>5</v>
      </c>
      <c r="Q17" s="28">
        <v>220</v>
      </c>
      <c r="R17" s="53">
        <v>94</v>
      </c>
    </row>
    <row r="18" spans="1:18" s="8" customFormat="1" ht="20.25" customHeight="1" outlineLevel="1">
      <c r="A18" s="82">
        <v>25</v>
      </c>
      <c r="B18" s="20" t="s">
        <v>19</v>
      </c>
      <c r="C18" s="90" t="s">
        <v>20</v>
      </c>
      <c r="D18" s="20"/>
      <c r="E18" s="21"/>
      <c r="F18" s="54">
        <v>141.5</v>
      </c>
      <c r="G18" s="55">
        <v>141.5</v>
      </c>
      <c r="H18" s="13">
        <f t="shared" si="4"/>
        <v>0.64318181818181819</v>
      </c>
      <c r="I18" s="49">
        <f t="shared" si="5"/>
        <v>53.52272727272728</v>
      </c>
      <c r="J18" s="54">
        <v>0</v>
      </c>
      <c r="K18" s="55">
        <f t="shared" si="6"/>
        <v>0</v>
      </c>
      <c r="L18" s="55">
        <f>SUM(J18:K18)</f>
        <v>0</v>
      </c>
      <c r="M18" s="56"/>
      <c r="N18" s="51"/>
      <c r="O18" s="52">
        <f t="shared" si="7"/>
        <v>53.52272727272728</v>
      </c>
      <c r="P18" s="92">
        <v>6</v>
      </c>
      <c r="Q18" s="28">
        <v>220</v>
      </c>
      <c r="R18" s="53">
        <v>94</v>
      </c>
    </row>
    <row r="19" spans="1:18" s="8" customFormat="1" ht="20.25" customHeight="1" outlineLevel="1">
      <c r="A19" s="83">
        <v>18</v>
      </c>
      <c r="B19" s="15" t="s">
        <v>31</v>
      </c>
      <c r="C19" s="19" t="s">
        <v>32</v>
      </c>
      <c r="D19" s="16"/>
      <c r="E19" s="17"/>
      <c r="F19" s="54">
        <v>139.5</v>
      </c>
      <c r="G19" s="55">
        <v>139.5</v>
      </c>
      <c r="H19" s="13">
        <v>0.6341</v>
      </c>
      <c r="I19" s="49">
        <v>54.9</v>
      </c>
      <c r="J19" s="54">
        <v>0</v>
      </c>
      <c r="K19" s="55">
        <f t="shared" si="6"/>
        <v>0</v>
      </c>
      <c r="L19" s="55">
        <f>SUM(J19:K19)</f>
        <v>0</v>
      </c>
      <c r="M19" s="56"/>
      <c r="N19" s="51"/>
      <c r="O19" s="52">
        <f t="shared" si="7"/>
        <v>54.9</v>
      </c>
      <c r="P19" s="92">
        <v>7</v>
      </c>
      <c r="Q19" s="28">
        <v>220</v>
      </c>
      <c r="R19" s="53">
        <v>94</v>
      </c>
    </row>
    <row r="20" spans="1:18" s="8" customFormat="1" ht="20.25" customHeight="1" outlineLevel="1" thickBot="1">
      <c r="A20" s="84">
        <v>20</v>
      </c>
      <c r="B20" s="69" t="s">
        <v>36</v>
      </c>
      <c r="C20" s="70" t="s">
        <v>37</v>
      </c>
      <c r="D20" s="71"/>
      <c r="E20" s="89"/>
      <c r="F20" s="59">
        <v>143</v>
      </c>
      <c r="G20" s="60">
        <v>143</v>
      </c>
      <c r="H20" s="13">
        <f>IF(F20=0,0,(AVERAGE(F20:G20)/Q20))</f>
        <v>0.65</v>
      </c>
      <c r="I20" s="49">
        <f>IF(H20=0,0,(100-(H20*100))*1.5)</f>
        <v>52.5</v>
      </c>
      <c r="J20" s="59">
        <v>4</v>
      </c>
      <c r="K20" s="60">
        <f t="shared" si="6"/>
        <v>0</v>
      </c>
      <c r="L20" s="60">
        <f>SUM(J20:K20)</f>
        <v>4</v>
      </c>
      <c r="M20" s="61"/>
      <c r="N20" s="51"/>
      <c r="O20" s="52">
        <f t="shared" si="7"/>
        <v>56.5</v>
      </c>
      <c r="P20" s="93">
        <v>8</v>
      </c>
      <c r="Q20" s="28">
        <v>220</v>
      </c>
      <c r="R20" s="53">
        <v>94</v>
      </c>
    </row>
    <row r="21" spans="1:18" s="8" customFormat="1" ht="20.25" customHeight="1" thickBot="1">
      <c r="A21" s="99"/>
      <c r="B21" s="62" t="s">
        <v>24</v>
      </c>
      <c r="C21" s="40"/>
      <c r="D21" s="40"/>
      <c r="E21" s="88"/>
      <c r="F21" s="41"/>
      <c r="G21" s="41"/>
      <c r="H21" s="77"/>
      <c r="I21" s="41"/>
      <c r="J21" s="41"/>
      <c r="K21" s="41"/>
      <c r="L21" s="41"/>
      <c r="M21" s="42"/>
      <c r="N21" s="43"/>
      <c r="O21" s="79"/>
      <c r="P21" s="79"/>
      <c r="Q21" s="63"/>
      <c r="R21" s="45"/>
    </row>
    <row r="22" spans="1:18" s="8" customFormat="1" ht="20.25" customHeight="1" outlineLevel="1" thickBot="1">
      <c r="A22" s="81">
        <v>27</v>
      </c>
      <c r="B22" s="9" t="s">
        <v>46</v>
      </c>
      <c r="C22" s="46" t="s">
        <v>47</v>
      </c>
      <c r="D22" s="65"/>
      <c r="E22" s="11"/>
      <c r="F22" s="47">
        <v>146</v>
      </c>
      <c r="G22" s="48">
        <v>146</v>
      </c>
      <c r="H22" s="13">
        <f>IF(F22=0,0,(AVERAGE(F22:G22)/Q22))</f>
        <v>0.56153846153846154</v>
      </c>
      <c r="I22" s="49">
        <f t="shared" si="0"/>
        <v>65.769230769230774</v>
      </c>
      <c r="J22" s="47">
        <v>0</v>
      </c>
      <c r="K22" s="48">
        <f>IF(M22=0,0,IF((M22-R22)&lt;0,0,ROUNDUP((M22-R22)*0.25,0)))</f>
        <v>0</v>
      </c>
      <c r="L22" s="48">
        <f>SUM(J22:K22)</f>
        <v>0</v>
      </c>
      <c r="M22" s="66"/>
      <c r="N22" s="51"/>
      <c r="O22" s="52">
        <f t="shared" si="2"/>
        <v>65.769230769230774</v>
      </c>
      <c r="P22" s="64"/>
      <c r="Q22" s="28">
        <v>260</v>
      </c>
      <c r="R22" s="53">
        <v>82</v>
      </c>
    </row>
    <row r="23" spans="1:18" s="8" customFormat="1" ht="20.25" customHeight="1" thickBot="1">
      <c r="A23" s="99"/>
      <c r="B23" s="62" t="s">
        <v>25</v>
      </c>
      <c r="C23" s="40"/>
      <c r="D23" s="40"/>
      <c r="E23" s="88"/>
      <c r="F23" s="41"/>
      <c r="G23" s="41"/>
      <c r="H23" s="77"/>
      <c r="I23" s="41"/>
      <c r="J23" s="41"/>
      <c r="K23" s="41"/>
      <c r="L23" s="41"/>
      <c r="M23" s="42"/>
      <c r="N23" s="43"/>
      <c r="O23" s="79"/>
      <c r="P23" s="79"/>
      <c r="Q23" s="63"/>
      <c r="R23" s="45"/>
    </row>
    <row r="24" spans="1:18" s="68" customFormat="1" ht="20.25" customHeight="1" outlineLevel="1">
      <c r="A24" s="81">
        <v>31</v>
      </c>
      <c r="B24" s="9" t="s">
        <v>40</v>
      </c>
      <c r="C24" s="46" t="s">
        <v>54</v>
      </c>
      <c r="D24" s="10"/>
      <c r="E24" s="11"/>
      <c r="F24" s="47">
        <v>156</v>
      </c>
      <c r="G24" s="48">
        <v>156</v>
      </c>
      <c r="H24" s="13">
        <f>IF(F24=0,0,(AVERAGE(F24:G24)/Q24))</f>
        <v>0.6</v>
      </c>
      <c r="I24" s="49">
        <f>IF(H24=0,0,(100-(H24*100))*1.5)</f>
        <v>60</v>
      </c>
      <c r="J24" s="47">
        <v>0</v>
      </c>
      <c r="K24" s="48">
        <f>IF(M24=0,0,IF((M24-R24)&lt;0,0,ROUNDUP((M24-R24)*0.25,0)))</f>
        <v>0</v>
      </c>
      <c r="L24" s="48">
        <f>SUM(J24:K24)</f>
        <v>0</v>
      </c>
      <c r="M24" s="50"/>
      <c r="N24" s="51"/>
      <c r="O24" s="52">
        <f>I24+L24</f>
        <v>60</v>
      </c>
      <c r="P24" s="94">
        <v>1</v>
      </c>
      <c r="Q24" s="28">
        <v>260</v>
      </c>
      <c r="R24" s="53">
        <v>82</v>
      </c>
    </row>
    <row r="25" spans="1:18" s="8" customFormat="1" ht="20" customHeight="1" outlineLevel="1">
      <c r="A25" s="83">
        <v>30</v>
      </c>
      <c r="B25" s="15" t="s">
        <v>52</v>
      </c>
      <c r="C25" s="19" t="s">
        <v>53</v>
      </c>
      <c r="D25" s="16"/>
      <c r="E25" s="17"/>
      <c r="F25" s="54">
        <v>151.5</v>
      </c>
      <c r="G25" s="55">
        <v>151.5</v>
      </c>
      <c r="H25" s="13">
        <f>IF(F25=0,0,(AVERAGE(F25:G25)/Q25))</f>
        <v>0.58269230769230773</v>
      </c>
      <c r="I25" s="49">
        <f>IF(H25=0,0,(100-(H25*100))*1.5)</f>
        <v>62.59615384615384</v>
      </c>
      <c r="J25" s="54">
        <v>0</v>
      </c>
      <c r="K25" s="55">
        <f>IF(M25=0,0,IF((M25-R25)&lt;0,0,ROUNDUP((M25-R25)*0.25,0)))</f>
        <v>0</v>
      </c>
      <c r="L25" s="55">
        <f>SUM(J25:K25)</f>
        <v>0</v>
      </c>
      <c r="M25" s="56"/>
      <c r="N25" s="51"/>
      <c r="O25" s="52">
        <f>I25+L25</f>
        <v>62.59615384615384</v>
      </c>
      <c r="P25" s="95">
        <v>2</v>
      </c>
      <c r="Q25" s="28">
        <v>260</v>
      </c>
      <c r="R25" s="53">
        <v>94</v>
      </c>
    </row>
    <row r="26" spans="1:18" s="8" customFormat="1" ht="20.25" customHeight="1" outlineLevel="1">
      <c r="A26" s="83">
        <v>32</v>
      </c>
      <c r="B26" s="15" t="s">
        <v>55</v>
      </c>
      <c r="C26" s="19" t="s">
        <v>56</v>
      </c>
      <c r="D26" s="15"/>
      <c r="E26" s="17"/>
      <c r="F26" s="54">
        <v>151</v>
      </c>
      <c r="G26" s="55">
        <v>151</v>
      </c>
      <c r="H26" s="13">
        <f>IF(F26=0,0,(AVERAGE(F26:G26)/Q26))</f>
        <v>0.58076923076923082</v>
      </c>
      <c r="I26" s="49">
        <f>IF(H26=0,0,(100-(H26*100))*1.5)</f>
        <v>62.88461538461538</v>
      </c>
      <c r="J26" s="54">
        <v>0</v>
      </c>
      <c r="K26" s="55">
        <f>IF(M36=0,0,IF((M36-R36)&lt;0,0,ROUNDUP((M36-R36)*0.25,0)))</f>
        <v>0</v>
      </c>
      <c r="L26" s="55">
        <f>SUM(J27:K27)</f>
        <v>0</v>
      </c>
      <c r="M26" s="74"/>
      <c r="N26" s="51"/>
      <c r="O26" s="52">
        <f>I26+L26</f>
        <v>62.88461538461538</v>
      </c>
      <c r="P26" s="95">
        <v>3</v>
      </c>
      <c r="Q26" s="28">
        <v>260</v>
      </c>
      <c r="R26" s="53">
        <v>94</v>
      </c>
    </row>
    <row r="27" spans="1:18" s="8" customFormat="1" ht="20.25" customHeight="1" outlineLevel="1">
      <c r="A27" s="83">
        <v>29</v>
      </c>
      <c r="B27" s="15" t="s">
        <v>50</v>
      </c>
      <c r="C27" s="19" t="s">
        <v>51</v>
      </c>
      <c r="D27" s="16"/>
      <c r="E27" s="17"/>
      <c r="F27" s="54">
        <v>142.5</v>
      </c>
      <c r="G27" s="55">
        <v>142.5</v>
      </c>
      <c r="H27" s="13">
        <f>IF(F27=0,0,(AVERAGE(F27:G27)/Q27))</f>
        <v>0.54807692307692313</v>
      </c>
      <c r="I27" s="49">
        <f>IF(H27=0,0,(100-(H27*100))*1.5)</f>
        <v>67.788461538461533</v>
      </c>
      <c r="J27" s="54">
        <v>0</v>
      </c>
      <c r="K27" s="55">
        <f>IF(M27=0,0,IF((M27-R27)&lt;0,0,ROUNDUP((M27-R27)*0.25,0)))</f>
        <v>0</v>
      </c>
      <c r="L27" s="55">
        <f>SUM(J27:K27)</f>
        <v>0</v>
      </c>
      <c r="M27" s="56"/>
      <c r="N27" s="51"/>
      <c r="O27" s="52">
        <f>I27+L27</f>
        <v>67.788461538461533</v>
      </c>
      <c r="P27" s="95">
        <v>4</v>
      </c>
      <c r="Q27" s="28">
        <v>260</v>
      </c>
      <c r="R27" s="53">
        <v>94</v>
      </c>
    </row>
    <row r="28" spans="1:18" s="8" customFormat="1" ht="20.25" customHeight="1" outlineLevel="1" thickBot="1">
      <c r="A28" s="84">
        <v>28</v>
      </c>
      <c r="B28" s="69" t="s">
        <v>48</v>
      </c>
      <c r="C28" s="70" t="s">
        <v>49</v>
      </c>
      <c r="D28" s="71"/>
      <c r="E28" s="89"/>
      <c r="F28" s="72">
        <v>133.5</v>
      </c>
      <c r="G28" s="73">
        <v>133.5</v>
      </c>
      <c r="H28" s="13">
        <f>IF(F28=0,0,(AVERAGE(F28:G28)/Q28))</f>
        <v>0.51346153846153841</v>
      </c>
      <c r="I28" s="49">
        <f>IF(H28=0,0,(100-(H28*100))*1.5)</f>
        <v>72.980769230769241</v>
      </c>
      <c r="J28" s="72">
        <v>0</v>
      </c>
      <c r="K28" s="55">
        <f>IF(M28=0,0,IF((M28-R28)&lt;0,0,ROUNDUP((M28-R28)*0.25,0)))</f>
        <v>0</v>
      </c>
      <c r="L28" s="60">
        <f>SUM(J32:K32)</f>
        <v>0</v>
      </c>
      <c r="M28" s="91"/>
      <c r="N28" s="18"/>
      <c r="O28" s="52">
        <f>I28+L28</f>
        <v>72.980769230769241</v>
      </c>
      <c r="P28" s="93">
        <v>5</v>
      </c>
      <c r="Q28" s="28">
        <v>260</v>
      </c>
      <c r="R28" s="53">
        <v>82</v>
      </c>
    </row>
    <row r="29" spans="1:18" s="8" customFormat="1" ht="20.25" customHeight="1" thickBot="1">
      <c r="A29" s="99"/>
      <c r="B29" s="62" t="s">
        <v>26</v>
      </c>
      <c r="C29" s="40"/>
      <c r="D29" s="40"/>
      <c r="E29" s="88"/>
      <c r="F29" s="41"/>
      <c r="G29" s="41"/>
      <c r="H29" s="77"/>
      <c r="I29" s="41"/>
      <c r="J29" s="41"/>
      <c r="K29" s="41"/>
      <c r="L29" s="41"/>
      <c r="M29" s="42"/>
      <c r="N29" s="43"/>
      <c r="O29" s="79"/>
      <c r="P29" s="79"/>
      <c r="Q29" s="63"/>
      <c r="R29" s="45"/>
    </row>
    <row r="30" spans="1:18" s="8" customFormat="1" ht="20.25" customHeight="1" outlineLevel="1">
      <c r="A30" s="81">
        <v>35</v>
      </c>
      <c r="B30" s="9" t="s">
        <v>71</v>
      </c>
      <c r="C30" s="46" t="s">
        <v>61</v>
      </c>
      <c r="D30" s="10"/>
      <c r="E30" s="11"/>
      <c r="F30" s="47">
        <v>0</v>
      </c>
      <c r="G30" s="48">
        <v>0</v>
      </c>
      <c r="H30" s="13">
        <f t="shared" ref="H30:H37" si="8">IF(F30=0,0,(AVERAGE(F30:G30)/Q30))</f>
        <v>0</v>
      </c>
      <c r="I30" s="49">
        <f t="shared" ref="I30:I37" si="9">IF(H30=0,0,(100-(H30*100))*1.5)</f>
        <v>0</v>
      </c>
      <c r="J30" s="47">
        <v>0</v>
      </c>
      <c r="K30" s="48">
        <f t="shared" ref="K30:K37" si="10">IF(M30=0,0,IF((M30-R30)&lt;0,0,ROUNDUP((M30-R30)*0.25,0)))</f>
        <v>0</v>
      </c>
      <c r="L30" s="48">
        <f t="shared" ref="L30:L37" si="11">SUM(J30:K30)</f>
        <v>0</v>
      </c>
      <c r="M30" s="50"/>
      <c r="N30" s="51"/>
      <c r="O30" s="52">
        <f t="shared" ref="O30:O37" si="12">I30+L30</f>
        <v>0</v>
      </c>
      <c r="P30" s="92"/>
      <c r="Q30" s="28">
        <v>230</v>
      </c>
      <c r="R30" s="53">
        <v>94</v>
      </c>
    </row>
    <row r="31" spans="1:18" s="8" customFormat="1" ht="20" customHeight="1" outlineLevel="1">
      <c r="A31" s="83">
        <v>37</v>
      </c>
      <c r="B31" s="15" t="s">
        <v>64</v>
      </c>
      <c r="C31" s="19" t="s">
        <v>65</v>
      </c>
      <c r="D31" s="16"/>
      <c r="E31" s="17"/>
      <c r="F31" s="54">
        <v>160.5</v>
      </c>
      <c r="G31" s="55">
        <v>160.5</v>
      </c>
      <c r="H31" s="13">
        <f t="shared" si="8"/>
        <v>0.69782608695652171</v>
      </c>
      <c r="I31" s="49">
        <f t="shared" si="9"/>
        <v>45.326086956521742</v>
      </c>
      <c r="J31" s="54">
        <v>0</v>
      </c>
      <c r="K31" s="55">
        <f t="shared" si="10"/>
        <v>0</v>
      </c>
      <c r="L31" s="55">
        <f t="shared" si="11"/>
        <v>0</v>
      </c>
      <c r="M31" s="56"/>
      <c r="N31" s="51"/>
      <c r="O31" s="52">
        <f t="shared" si="12"/>
        <v>45.326086956521742</v>
      </c>
      <c r="P31" s="95">
        <v>1</v>
      </c>
      <c r="Q31" s="28">
        <v>230</v>
      </c>
      <c r="R31" s="53">
        <v>94</v>
      </c>
    </row>
    <row r="32" spans="1:18" s="8" customFormat="1" ht="20.25" customHeight="1" outlineLevel="1">
      <c r="A32" s="83">
        <v>34</v>
      </c>
      <c r="B32" s="15" t="s">
        <v>59</v>
      </c>
      <c r="C32" s="19" t="s">
        <v>60</v>
      </c>
      <c r="D32" s="16"/>
      <c r="E32" s="17"/>
      <c r="F32" s="54">
        <v>158.5</v>
      </c>
      <c r="G32" s="55">
        <v>158.5</v>
      </c>
      <c r="H32" s="13">
        <f t="shared" si="8"/>
        <v>0.68913043478260871</v>
      </c>
      <c r="I32" s="49">
        <f t="shared" si="9"/>
        <v>46.630434782608688</v>
      </c>
      <c r="J32" s="54">
        <v>0</v>
      </c>
      <c r="K32" s="55">
        <f t="shared" si="10"/>
        <v>0</v>
      </c>
      <c r="L32" s="55">
        <f t="shared" si="11"/>
        <v>0</v>
      </c>
      <c r="M32" s="56"/>
      <c r="N32" s="51"/>
      <c r="O32" s="52">
        <f t="shared" si="12"/>
        <v>46.630434782608688</v>
      </c>
      <c r="P32" s="95">
        <v>2</v>
      </c>
      <c r="Q32" s="28">
        <v>230</v>
      </c>
      <c r="R32" s="53">
        <v>94</v>
      </c>
    </row>
    <row r="33" spans="1:18" s="8" customFormat="1" ht="20.25" customHeight="1" outlineLevel="1">
      <c r="A33" s="83">
        <v>33</v>
      </c>
      <c r="B33" s="15" t="s">
        <v>57</v>
      </c>
      <c r="C33" s="19" t="s">
        <v>58</v>
      </c>
      <c r="D33" s="16"/>
      <c r="E33" s="17"/>
      <c r="F33" s="54">
        <v>153</v>
      </c>
      <c r="G33" s="55">
        <v>153</v>
      </c>
      <c r="H33" s="13">
        <f t="shared" si="8"/>
        <v>0.66521739130434787</v>
      </c>
      <c r="I33" s="49">
        <f t="shared" si="9"/>
        <v>50.217391304347828</v>
      </c>
      <c r="J33" s="54">
        <v>0</v>
      </c>
      <c r="K33" s="55">
        <f t="shared" si="10"/>
        <v>0</v>
      </c>
      <c r="L33" s="55">
        <f t="shared" si="11"/>
        <v>0</v>
      </c>
      <c r="M33" s="74"/>
      <c r="N33" s="51"/>
      <c r="O33" s="52">
        <f t="shared" si="12"/>
        <v>50.217391304347828</v>
      </c>
      <c r="P33" s="95">
        <v>3</v>
      </c>
      <c r="Q33" s="28">
        <v>230</v>
      </c>
      <c r="R33" s="53">
        <v>94</v>
      </c>
    </row>
    <row r="34" spans="1:18" s="8" customFormat="1" ht="20.25" customHeight="1" outlineLevel="1">
      <c r="A34" s="84">
        <v>40</v>
      </c>
      <c r="B34" s="69" t="s">
        <v>59</v>
      </c>
      <c r="C34" s="70" t="s">
        <v>68</v>
      </c>
      <c r="D34" s="71"/>
      <c r="E34" s="89"/>
      <c r="F34" s="59">
        <v>146.5</v>
      </c>
      <c r="G34" s="60">
        <v>146.5</v>
      </c>
      <c r="H34" s="13">
        <f t="shared" si="8"/>
        <v>0.63695652173913042</v>
      </c>
      <c r="I34" s="49">
        <f t="shared" si="9"/>
        <v>54.456521739130437</v>
      </c>
      <c r="J34" s="59">
        <v>0</v>
      </c>
      <c r="K34" s="55">
        <f t="shared" si="10"/>
        <v>0</v>
      </c>
      <c r="L34" s="55">
        <f t="shared" si="11"/>
        <v>0</v>
      </c>
      <c r="M34" s="61"/>
      <c r="N34" s="51"/>
      <c r="O34" s="52">
        <f t="shared" si="12"/>
        <v>54.456521739130437</v>
      </c>
      <c r="P34" s="93">
        <v>4</v>
      </c>
      <c r="Q34" s="28">
        <v>230</v>
      </c>
      <c r="R34" s="53">
        <v>94</v>
      </c>
    </row>
    <row r="35" spans="1:18" s="8" customFormat="1" ht="20.25" customHeight="1" outlineLevel="1">
      <c r="A35" s="84">
        <v>36</v>
      </c>
      <c r="B35" s="69" t="s">
        <v>62</v>
      </c>
      <c r="C35" s="70" t="s">
        <v>63</v>
      </c>
      <c r="D35" s="71"/>
      <c r="E35" s="89"/>
      <c r="F35" s="59">
        <v>139</v>
      </c>
      <c r="G35" s="60">
        <v>139</v>
      </c>
      <c r="H35" s="13">
        <f t="shared" si="8"/>
        <v>0.60434782608695647</v>
      </c>
      <c r="I35" s="49">
        <f t="shared" si="9"/>
        <v>59.34782608695653</v>
      </c>
      <c r="J35" s="59">
        <v>0</v>
      </c>
      <c r="K35" s="55">
        <f t="shared" si="10"/>
        <v>0</v>
      </c>
      <c r="L35" s="55">
        <f t="shared" si="11"/>
        <v>0</v>
      </c>
      <c r="M35" s="61"/>
      <c r="N35" s="51"/>
      <c r="O35" s="52">
        <f t="shared" si="12"/>
        <v>59.34782608695653</v>
      </c>
      <c r="P35" s="93">
        <v>5</v>
      </c>
      <c r="Q35" s="28">
        <v>230</v>
      </c>
      <c r="R35" s="53">
        <v>94</v>
      </c>
    </row>
    <row r="36" spans="1:18" s="8" customFormat="1" ht="20.25" customHeight="1" outlineLevel="1">
      <c r="A36" s="84">
        <v>38</v>
      </c>
      <c r="B36" s="69" t="s">
        <v>66</v>
      </c>
      <c r="C36" s="70" t="s">
        <v>67</v>
      </c>
      <c r="D36" s="71"/>
      <c r="E36" s="89"/>
      <c r="F36" s="59">
        <v>139</v>
      </c>
      <c r="G36" s="60">
        <v>139</v>
      </c>
      <c r="H36" s="13">
        <f t="shared" si="8"/>
        <v>0.60434782608695647</v>
      </c>
      <c r="I36" s="49">
        <f t="shared" si="9"/>
        <v>59.34782608695653</v>
      </c>
      <c r="J36" s="59">
        <v>4</v>
      </c>
      <c r="K36" s="55">
        <f t="shared" si="10"/>
        <v>0</v>
      </c>
      <c r="L36" s="55">
        <f t="shared" si="11"/>
        <v>4</v>
      </c>
      <c r="M36" s="61"/>
      <c r="N36" s="51"/>
      <c r="O36" s="52">
        <f t="shared" si="12"/>
        <v>63.34782608695653</v>
      </c>
      <c r="P36" s="93">
        <v>6</v>
      </c>
      <c r="Q36" s="28">
        <v>230</v>
      </c>
      <c r="R36" s="53">
        <v>94</v>
      </c>
    </row>
    <row r="37" spans="1:18" s="8" customFormat="1" ht="20.25" customHeight="1" outlineLevel="1" thickBot="1">
      <c r="A37" s="84">
        <v>41</v>
      </c>
      <c r="B37" s="69" t="s">
        <v>57</v>
      </c>
      <c r="C37" s="70" t="s">
        <v>69</v>
      </c>
      <c r="D37" s="71"/>
      <c r="E37" s="89"/>
      <c r="F37" s="59">
        <v>139</v>
      </c>
      <c r="G37" s="60">
        <v>139</v>
      </c>
      <c r="H37" s="13">
        <f t="shared" si="8"/>
        <v>0.60434782608695647</v>
      </c>
      <c r="I37" s="49">
        <f t="shared" si="9"/>
        <v>59.34782608695653</v>
      </c>
      <c r="J37" s="59">
        <v>4</v>
      </c>
      <c r="K37" s="60">
        <f t="shared" si="10"/>
        <v>0</v>
      </c>
      <c r="L37" s="60">
        <f t="shared" si="11"/>
        <v>4</v>
      </c>
      <c r="M37" s="67"/>
      <c r="N37" s="51"/>
      <c r="O37" s="52">
        <f t="shared" si="12"/>
        <v>63.34782608695653</v>
      </c>
      <c r="P37" s="93">
        <v>7</v>
      </c>
      <c r="Q37" s="28">
        <v>230</v>
      </c>
      <c r="R37" s="53">
        <v>94</v>
      </c>
    </row>
    <row r="38" spans="1:18" s="8" customFormat="1" ht="20.25" customHeight="1" thickBot="1">
      <c r="A38" s="99"/>
      <c r="B38" s="62"/>
      <c r="C38" s="40"/>
      <c r="D38" s="40"/>
      <c r="E38" s="88"/>
      <c r="F38" s="41"/>
      <c r="G38" s="41"/>
      <c r="H38" s="77"/>
      <c r="I38" s="41"/>
      <c r="J38" s="41"/>
      <c r="K38" s="41"/>
      <c r="L38" s="41"/>
      <c r="M38" s="42"/>
      <c r="N38" s="43"/>
      <c r="O38" s="79"/>
      <c r="P38" s="79"/>
      <c r="Q38" s="63"/>
      <c r="R38" s="45"/>
    </row>
  </sheetData>
  <sortState ref="A35:O42">
    <sortCondition ref="O35:O42"/>
  </sortState>
  <mergeCells count="4">
    <mergeCell ref="O3:P3"/>
    <mergeCell ref="F4:I4"/>
    <mergeCell ref="O4:P4"/>
    <mergeCell ref="J4:M4"/>
  </mergeCells>
  <phoneticPr fontId="0" type="noConversion"/>
  <printOptions gridLines="1"/>
  <pageMargins left="0.25" right="0.25" top="0.75" bottom="0.75" header="0.3" footer="0.3"/>
  <pageSetup paperSize="9" scale="72" fitToHeight="11" orientation="landscape" horizontalDpi="4294967294" verticalDpi="4294967294"/>
  <headerFooter alignWithMargins="0"/>
  <rowBreaks count="1" manualBreakCount="1">
    <brk id="10" max="16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CT Score</vt:lpstr>
      <vt:lpstr>'CT Score'!Print_Area</vt:lpstr>
      <vt:lpstr>'CT Score'!Print_Titles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Cobra</dc:creator>
  <cp:lastModifiedBy>Christine</cp:lastModifiedBy>
  <cp:lastPrinted>2011-03-15T19:26:53Z</cp:lastPrinted>
  <dcterms:created xsi:type="dcterms:W3CDTF">2005-04-22T03:06:26Z</dcterms:created>
  <dcterms:modified xsi:type="dcterms:W3CDTF">2017-05-15T01:04:57Z</dcterms:modified>
</cp:coreProperties>
</file>