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P:\My Documents\EQ Common Files\EQ Interschool\Competition Results\2017\May\"/>
    </mc:Choice>
  </mc:AlternateContent>
  <bookViews>
    <workbookView xWindow="0" yWindow="0" windowWidth="28800" windowHeight="11770"/>
  </bookViews>
  <sheets>
    <sheet name="Showman" sheetId="7" r:id="rId1"/>
    <sheet name="Ridden" sheetId="12" r:id="rId2"/>
    <sheet name="Jumping" sheetId="13" r:id="rId3"/>
    <sheet name="In Hand" sheetId="14" r:id="rId4"/>
    <sheet name="SM Draw" sheetId="8" r:id="rId5"/>
    <sheet name="Showjumping" sheetId="5" r:id="rId6"/>
    <sheet name="SJ Draw" sheetId="2" r:id="rId7"/>
    <sheet name="Ex 17 Showjumping Entries" sheetId="4" r:id="rId8"/>
    <sheet name="Entries" sheetId="3" r:id="rId9"/>
    <sheet name="Sheet2" sheetId="6" r:id="rId10"/>
  </sheets>
  <definedNames>
    <definedName name="_xlnm._FilterDatabase" localSheetId="8" hidden="1">Entries!$A$2:$BK$120</definedName>
    <definedName name="_xlnm._FilterDatabase" localSheetId="7" hidden="1">'Ex 17 Showjumping Entries'!$A$2:$I$120</definedName>
    <definedName name="_xlnm._FilterDatabase" localSheetId="5" hidden="1">Showjumping!$A$2:$AN$109</definedName>
    <definedName name="_xlnm._FilterDatabase" localSheetId="0" hidden="1">Showman!$A$2:$O$106</definedName>
    <definedName name="_xlnm._FilterDatabase" localSheetId="6" hidden="1">'SJ Draw'!$A$4:$E$111</definedName>
    <definedName name="_xlnm.Print_Area" localSheetId="3">'In Hand'!$B$1:$H$8</definedName>
    <definedName name="_xlnm.Print_Area" localSheetId="2">Jumping!$B$1:$L$8</definedName>
    <definedName name="_xlnm.Print_Area" localSheetId="1">Ridden!$B$1:$L$8</definedName>
    <definedName name="_xlnm.Print_Area" localSheetId="5">Showjumping!$A$72:$AJ$109</definedName>
    <definedName name="_xlnm.Print_Area" localSheetId="0">Showman!$A$45:$M$50</definedName>
    <definedName name="_xlnm.Print_Area" localSheetId="6">'SJ Draw'!$A$1:$E$111</definedName>
    <definedName name="_xlnm.Print_Titles" localSheetId="3">'In Hand'!$2:$2</definedName>
    <definedName name="_xlnm.Print_Titles" localSheetId="2">Jumping!$2:$2</definedName>
    <definedName name="_xlnm.Print_Titles" localSheetId="1">Ridden!$2:$2</definedName>
    <definedName name="_xlnm.Print_Titles" localSheetId="5">Showjumping!$1:$2</definedName>
    <definedName name="_xlnm.Print_Titles" localSheetId="0">Showman!$2:$2</definedName>
    <definedName name="_xlnm.Print_Titles" localSheetId="6">'SJ Draw'!$1:$4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56" i="5" l="1"/>
  <c r="P53" i="5"/>
  <c r="P56" i="5"/>
  <c r="M53" i="5"/>
  <c r="I53" i="5"/>
  <c r="AK68" i="5"/>
  <c r="M4" i="5"/>
  <c r="M7" i="5"/>
  <c r="T42" i="5"/>
  <c r="T56" i="5"/>
  <c r="T53" i="5"/>
  <c r="V53" i="5"/>
  <c r="M77" i="5"/>
  <c r="M83" i="5"/>
  <c r="M78" i="5"/>
  <c r="Z53" i="5"/>
  <c r="Z60" i="5"/>
  <c r="Z58" i="5"/>
  <c r="Z56" i="5"/>
  <c r="AD53" i="5"/>
  <c r="AG53" i="5"/>
  <c r="AD60" i="5"/>
  <c r="AG60" i="5"/>
  <c r="AD58" i="5"/>
  <c r="AG58" i="5"/>
  <c r="AG70" i="5"/>
  <c r="AD56" i="5"/>
  <c r="AG56" i="5"/>
  <c r="M84" i="5"/>
  <c r="M75" i="5"/>
  <c r="M56" i="5"/>
  <c r="I56" i="5"/>
  <c r="T16" i="5"/>
  <c r="AH56" i="5" l="1"/>
  <c r="AE56" i="5"/>
  <c r="AE58" i="5"/>
  <c r="AE60" i="5"/>
  <c r="AH53" i="5"/>
  <c r="AE53" i="5"/>
  <c r="AK7" i="5"/>
  <c r="AK5" i="5"/>
  <c r="AK6" i="5"/>
  <c r="AK8" i="5"/>
  <c r="AK9" i="5"/>
  <c r="AK13" i="5"/>
  <c r="AK11" i="5"/>
  <c r="AK12" i="5"/>
  <c r="AK10" i="5"/>
  <c r="AK14" i="5"/>
  <c r="AK15" i="5"/>
  <c r="AK19" i="5"/>
  <c r="AK16" i="5"/>
  <c r="AK18" i="5"/>
  <c r="AK17" i="5"/>
  <c r="AK20" i="5"/>
  <c r="AK21" i="5"/>
  <c r="AK23" i="5"/>
  <c r="AK28" i="5"/>
  <c r="AK29" i="5"/>
  <c r="AK26" i="5"/>
  <c r="AK22" i="5"/>
  <c r="AK30" i="5"/>
  <c r="AK25" i="5"/>
  <c r="AK27" i="5"/>
  <c r="AK24" i="5"/>
  <c r="AK31" i="5"/>
  <c r="AK34" i="5"/>
  <c r="AK35" i="5"/>
  <c r="AK36" i="5"/>
  <c r="AK37" i="5"/>
  <c r="AK41" i="5"/>
  <c r="AK38" i="5"/>
  <c r="AK39" i="5"/>
  <c r="AK42" i="5"/>
  <c r="AK44" i="5"/>
  <c r="AK45" i="5"/>
  <c r="AK43" i="5"/>
  <c r="AK40" i="5"/>
  <c r="AK48" i="5"/>
  <c r="AK49" i="5"/>
  <c r="C50" i="5" s="1"/>
  <c r="AK61" i="5"/>
  <c r="AK67" i="5"/>
  <c r="AK65" i="5"/>
  <c r="AK66" i="5"/>
  <c r="AK63" i="5"/>
  <c r="AK52" i="5"/>
  <c r="AK59" i="5"/>
  <c r="AK57" i="5"/>
  <c r="AK54" i="5"/>
  <c r="AK55" i="5"/>
  <c r="AK62" i="5"/>
  <c r="AK69" i="5"/>
  <c r="AK64" i="5"/>
  <c r="AK53" i="5"/>
  <c r="AK60" i="5"/>
  <c r="AK58" i="5"/>
  <c r="AK70" i="5"/>
  <c r="AK56" i="5"/>
  <c r="AK76" i="5"/>
  <c r="AK84" i="5"/>
  <c r="AK77" i="5"/>
  <c r="AK83" i="5"/>
  <c r="AK78" i="5"/>
  <c r="AK73" i="5"/>
  <c r="AK75" i="5"/>
  <c r="AK74" i="5"/>
  <c r="AK79" i="5"/>
  <c r="AK81" i="5"/>
  <c r="AK85" i="5"/>
  <c r="AK82" i="5"/>
  <c r="AK86" i="5"/>
  <c r="AK80" i="5"/>
  <c r="AK87" i="5"/>
  <c r="AK98" i="5"/>
  <c r="AK95" i="5"/>
  <c r="AK93" i="5"/>
  <c r="AK101" i="5"/>
  <c r="AK102" i="5"/>
  <c r="AK90" i="5"/>
  <c r="AK97" i="5"/>
  <c r="AK92" i="5"/>
  <c r="AK99" i="5"/>
  <c r="AK100" i="5"/>
  <c r="AK103" i="5"/>
  <c r="AK104" i="5"/>
  <c r="AK94" i="5"/>
  <c r="AK91" i="5"/>
  <c r="AK96" i="5"/>
  <c r="AK107" i="5"/>
  <c r="AK108" i="5"/>
  <c r="B98" i="5"/>
  <c r="C98" i="5"/>
  <c r="D98" i="5"/>
  <c r="E98" i="5"/>
  <c r="B95" i="5"/>
  <c r="C95" i="5"/>
  <c r="D95" i="5"/>
  <c r="E95" i="5"/>
  <c r="B93" i="5"/>
  <c r="C93" i="5"/>
  <c r="D93" i="5"/>
  <c r="E93" i="5"/>
  <c r="B101" i="5"/>
  <c r="C101" i="5"/>
  <c r="D101" i="5"/>
  <c r="E101" i="5"/>
  <c r="B102" i="5"/>
  <c r="C102" i="5"/>
  <c r="D102" i="5"/>
  <c r="E102" i="5"/>
  <c r="B90" i="5"/>
  <c r="C90" i="5"/>
  <c r="D90" i="5"/>
  <c r="E90" i="5"/>
  <c r="B97" i="5"/>
  <c r="C97" i="5"/>
  <c r="D97" i="5"/>
  <c r="E97" i="5"/>
  <c r="B92" i="5"/>
  <c r="C92" i="5"/>
  <c r="D92" i="5"/>
  <c r="E92" i="5"/>
  <c r="B99" i="5"/>
  <c r="C99" i="5"/>
  <c r="D99" i="5"/>
  <c r="E99" i="5"/>
  <c r="B100" i="5"/>
  <c r="C100" i="5"/>
  <c r="D100" i="5"/>
  <c r="E100" i="5"/>
  <c r="B103" i="5"/>
  <c r="C103" i="5"/>
  <c r="D103" i="5"/>
  <c r="E103" i="5"/>
  <c r="B104" i="5"/>
  <c r="C104" i="5"/>
  <c r="D104" i="5"/>
  <c r="E104" i="5"/>
  <c r="B94" i="5"/>
  <c r="C94" i="5"/>
  <c r="D94" i="5"/>
  <c r="E94" i="5"/>
  <c r="B91" i="5"/>
  <c r="C91" i="5"/>
  <c r="D91" i="5"/>
  <c r="E91" i="5"/>
  <c r="B96" i="5"/>
  <c r="C96" i="5"/>
  <c r="D96" i="5"/>
  <c r="E96" i="5"/>
  <c r="A95" i="5"/>
  <c r="A93" i="5"/>
  <c r="A101" i="5"/>
  <c r="A102" i="5"/>
  <c r="A90" i="5"/>
  <c r="A97" i="5"/>
  <c r="A92" i="5"/>
  <c r="A99" i="5"/>
  <c r="A100" i="5"/>
  <c r="A103" i="5"/>
  <c r="A104" i="5"/>
  <c r="A94" i="5"/>
  <c r="A91" i="5"/>
  <c r="A96" i="5"/>
  <c r="B76" i="5"/>
  <c r="C76" i="5"/>
  <c r="D76" i="5"/>
  <c r="E76" i="5"/>
  <c r="C84" i="5"/>
  <c r="D84" i="5"/>
  <c r="E84" i="5"/>
  <c r="B77" i="5"/>
  <c r="C77" i="5"/>
  <c r="D77" i="5"/>
  <c r="E77" i="5"/>
  <c r="B83" i="5"/>
  <c r="C83" i="5"/>
  <c r="D83" i="5"/>
  <c r="E83" i="5"/>
  <c r="B78" i="5"/>
  <c r="C78" i="5"/>
  <c r="D78" i="5"/>
  <c r="E78" i="5"/>
  <c r="B73" i="5"/>
  <c r="C73" i="5"/>
  <c r="D73" i="5"/>
  <c r="E73" i="5"/>
  <c r="B75" i="5"/>
  <c r="C75" i="5"/>
  <c r="D75" i="5"/>
  <c r="E75" i="5"/>
  <c r="B74" i="5"/>
  <c r="C74" i="5"/>
  <c r="D74" i="5"/>
  <c r="E74" i="5"/>
  <c r="B79" i="5"/>
  <c r="C79" i="5"/>
  <c r="D79" i="5"/>
  <c r="E79" i="5"/>
  <c r="B81" i="5"/>
  <c r="C81" i="5"/>
  <c r="D81" i="5"/>
  <c r="E81" i="5"/>
  <c r="B85" i="5"/>
  <c r="C85" i="5"/>
  <c r="D85" i="5"/>
  <c r="E85" i="5"/>
  <c r="B82" i="5"/>
  <c r="C82" i="5"/>
  <c r="D82" i="5"/>
  <c r="E82" i="5"/>
  <c r="B86" i="5"/>
  <c r="C86" i="5"/>
  <c r="D86" i="5"/>
  <c r="E86" i="5"/>
  <c r="B80" i="5"/>
  <c r="C80" i="5"/>
  <c r="D80" i="5"/>
  <c r="E80" i="5"/>
  <c r="B87" i="5"/>
  <c r="C87" i="5"/>
  <c r="D87" i="5"/>
  <c r="E87" i="5"/>
  <c r="A84" i="5"/>
  <c r="A77" i="5"/>
  <c r="A83" i="5"/>
  <c r="A78" i="5"/>
  <c r="A73" i="5"/>
  <c r="A75" i="5"/>
  <c r="A74" i="5"/>
  <c r="A79" i="5"/>
  <c r="A81" i="5"/>
  <c r="A85" i="5"/>
  <c r="A82" i="5"/>
  <c r="A86" i="5"/>
  <c r="A80" i="5"/>
  <c r="A87" i="5"/>
  <c r="B61" i="5"/>
  <c r="C61" i="5"/>
  <c r="D61" i="5"/>
  <c r="E61" i="5"/>
  <c r="B67" i="5"/>
  <c r="C67" i="5"/>
  <c r="D67" i="5"/>
  <c r="E67" i="5"/>
  <c r="B65" i="5"/>
  <c r="C65" i="5"/>
  <c r="D65" i="5"/>
  <c r="E65" i="5"/>
  <c r="B66" i="5"/>
  <c r="C66" i="5"/>
  <c r="D66" i="5"/>
  <c r="E66" i="5"/>
  <c r="B63" i="5"/>
  <c r="C63" i="5"/>
  <c r="D63" i="5"/>
  <c r="E63" i="5"/>
  <c r="B68" i="5"/>
  <c r="C68" i="5"/>
  <c r="D68" i="5"/>
  <c r="E68" i="5"/>
  <c r="B52" i="5"/>
  <c r="C52" i="5"/>
  <c r="D52" i="5"/>
  <c r="E52" i="5"/>
  <c r="B59" i="5"/>
  <c r="C59" i="5"/>
  <c r="D59" i="5"/>
  <c r="E59" i="5"/>
  <c r="B57" i="5"/>
  <c r="C57" i="5"/>
  <c r="D57" i="5"/>
  <c r="E57" i="5"/>
  <c r="B54" i="5"/>
  <c r="C54" i="5"/>
  <c r="D54" i="5"/>
  <c r="E54" i="5"/>
  <c r="B55" i="5"/>
  <c r="C55" i="5"/>
  <c r="D55" i="5"/>
  <c r="E55" i="5"/>
  <c r="B62" i="5"/>
  <c r="C62" i="5"/>
  <c r="D62" i="5"/>
  <c r="E62" i="5"/>
  <c r="B69" i="5"/>
  <c r="C69" i="5"/>
  <c r="D69" i="5"/>
  <c r="E69" i="5"/>
  <c r="B64" i="5"/>
  <c r="C64" i="5"/>
  <c r="D64" i="5"/>
  <c r="E64" i="5"/>
  <c r="B53" i="5"/>
  <c r="C53" i="5"/>
  <c r="D53" i="5"/>
  <c r="E53" i="5"/>
  <c r="B60" i="5"/>
  <c r="C60" i="5"/>
  <c r="D60" i="5"/>
  <c r="E60" i="5"/>
  <c r="B58" i="5"/>
  <c r="C58" i="5"/>
  <c r="D58" i="5"/>
  <c r="E58" i="5"/>
  <c r="B70" i="5"/>
  <c r="C70" i="5"/>
  <c r="D70" i="5"/>
  <c r="E70" i="5"/>
  <c r="B56" i="5"/>
  <c r="C56" i="5"/>
  <c r="D56" i="5"/>
  <c r="E56" i="5"/>
  <c r="A67" i="5"/>
  <c r="A65" i="5"/>
  <c r="A66" i="5"/>
  <c r="A63" i="5"/>
  <c r="A68" i="5"/>
  <c r="A52" i="5"/>
  <c r="A59" i="5"/>
  <c r="A57" i="5"/>
  <c r="A54" i="5"/>
  <c r="A55" i="5"/>
  <c r="A62" i="5"/>
  <c r="A69" i="5"/>
  <c r="A64" i="5"/>
  <c r="A53" i="5"/>
  <c r="A60" i="5"/>
  <c r="A58" i="5"/>
  <c r="A70" i="5"/>
  <c r="A56" i="5"/>
  <c r="B41" i="5"/>
  <c r="C41" i="5"/>
  <c r="D41" i="5"/>
  <c r="E41" i="5"/>
  <c r="B38" i="5"/>
  <c r="C38" i="5"/>
  <c r="D38" i="5"/>
  <c r="E38" i="5"/>
  <c r="B39" i="5"/>
  <c r="C39" i="5"/>
  <c r="D39" i="5"/>
  <c r="E39" i="5"/>
  <c r="B42" i="5"/>
  <c r="C42" i="5"/>
  <c r="D42" i="5"/>
  <c r="E42" i="5"/>
  <c r="C44" i="5"/>
  <c r="D44" i="5"/>
  <c r="E44" i="5"/>
  <c r="B45" i="5"/>
  <c r="C45" i="5"/>
  <c r="D45" i="5"/>
  <c r="E45" i="5"/>
  <c r="B43" i="5"/>
  <c r="C43" i="5"/>
  <c r="D43" i="5"/>
  <c r="E43" i="5"/>
  <c r="B40" i="5"/>
  <c r="C40" i="5"/>
  <c r="D40" i="5"/>
  <c r="E40" i="5"/>
  <c r="A38" i="5"/>
  <c r="A39" i="5"/>
  <c r="A42" i="5"/>
  <c r="A44" i="5"/>
  <c r="A45" i="5"/>
  <c r="A43" i="5"/>
  <c r="A40" i="5"/>
  <c r="B34" i="5"/>
  <c r="C34" i="5"/>
  <c r="D34" i="5"/>
  <c r="E34" i="5"/>
  <c r="B35" i="5"/>
  <c r="C35" i="5"/>
  <c r="D35" i="5"/>
  <c r="E35" i="5"/>
  <c r="B23" i="5"/>
  <c r="C23" i="5"/>
  <c r="D23" i="5"/>
  <c r="E23" i="5"/>
  <c r="B28" i="5"/>
  <c r="C28" i="5"/>
  <c r="D28" i="5"/>
  <c r="E28" i="5"/>
  <c r="C29" i="5"/>
  <c r="D29" i="5"/>
  <c r="E29" i="5"/>
  <c r="B26" i="5"/>
  <c r="C26" i="5"/>
  <c r="D26" i="5"/>
  <c r="E26" i="5"/>
  <c r="B22" i="5"/>
  <c r="C22" i="5"/>
  <c r="D22" i="5"/>
  <c r="E22" i="5"/>
  <c r="C30" i="5"/>
  <c r="D30" i="5"/>
  <c r="E30" i="5"/>
  <c r="B25" i="5"/>
  <c r="C25" i="5"/>
  <c r="D25" i="5"/>
  <c r="E25" i="5"/>
  <c r="B27" i="5"/>
  <c r="C27" i="5"/>
  <c r="D27" i="5"/>
  <c r="E27" i="5"/>
  <c r="B24" i="5"/>
  <c r="C24" i="5"/>
  <c r="D24" i="5"/>
  <c r="E24" i="5"/>
  <c r="B31" i="5"/>
  <c r="C31" i="5"/>
  <c r="D31" i="5"/>
  <c r="E31" i="5"/>
  <c r="A28" i="5"/>
  <c r="A29" i="5"/>
  <c r="A26" i="5"/>
  <c r="A22" i="5"/>
  <c r="A30" i="5"/>
  <c r="A25" i="5"/>
  <c r="A27" i="5"/>
  <c r="A24" i="5"/>
  <c r="A31" i="5"/>
  <c r="B13" i="5"/>
  <c r="C13" i="5"/>
  <c r="D13" i="5"/>
  <c r="E13" i="5"/>
  <c r="B11" i="5"/>
  <c r="C11" i="5"/>
  <c r="D11" i="5"/>
  <c r="E11" i="5"/>
  <c r="B12" i="5"/>
  <c r="C12" i="5"/>
  <c r="D12" i="5"/>
  <c r="E12" i="5"/>
  <c r="B10" i="5"/>
  <c r="C10" i="5"/>
  <c r="D10" i="5"/>
  <c r="E10" i="5"/>
  <c r="A11" i="5"/>
  <c r="A12" i="5"/>
  <c r="A10" i="5"/>
  <c r="B4" i="5"/>
  <c r="C4" i="5"/>
  <c r="D4" i="5"/>
  <c r="E4" i="5"/>
  <c r="B7" i="5"/>
  <c r="C7" i="5"/>
  <c r="D7" i="5"/>
  <c r="E7" i="5"/>
  <c r="B5" i="5"/>
  <c r="C5" i="5"/>
  <c r="D5" i="5"/>
  <c r="E5" i="5"/>
  <c r="B6" i="5"/>
  <c r="C6" i="5"/>
  <c r="D6" i="5"/>
  <c r="E6" i="5"/>
  <c r="A7" i="5"/>
  <c r="A5" i="5"/>
  <c r="A6" i="5"/>
  <c r="AK4" i="5"/>
  <c r="C105" i="5" l="1"/>
  <c r="C88" i="5"/>
  <c r="C71" i="5"/>
  <c r="AK111" i="5"/>
  <c r="C14" i="5"/>
  <c r="C32" i="5"/>
  <c r="C46" i="5"/>
  <c r="C73" i="2"/>
  <c r="O32" i="12" l="1"/>
  <c r="P5" i="13"/>
  <c r="F109" i="7"/>
  <c r="G16" i="7" s="1"/>
  <c r="F110" i="7"/>
  <c r="G28" i="7" s="1"/>
  <c r="F111" i="7"/>
  <c r="G34" i="7" s="1"/>
  <c r="F112" i="7"/>
  <c r="G37" i="7" s="1"/>
  <c r="F113" i="7"/>
  <c r="G50" i="7" s="1"/>
  <c r="F108" i="7"/>
  <c r="G10" i="7" s="1"/>
  <c r="A6" i="7"/>
  <c r="I9" i="7"/>
  <c r="I12" i="7"/>
  <c r="I41" i="7"/>
  <c r="G22" i="7"/>
  <c r="G49" i="7"/>
  <c r="G46" i="7"/>
  <c r="G51" i="7"/>
  <c r="G54" i="7"/>
  <c r="G55" i="7"/>
  <c r="G32" i="7"/>
  <c r="G18" i="7"/>
  <c r="G19" i="7"/>
  <c r="G20" i="7"/>
  <c r="G15" i="7"/>
  <c r="G21" i="7"/>
  <c r="G17" i="7"/>
  <c r="L4" i="14"/>
  <c r="J7" i="7" s="1"/>
  <c r="L106" i="14"/>
  <c r="L105" i="14"/>
  <c r="L104" i="14"/>
  <c r="L103" i="14"/>
  <c r="L102" i="14"/>
  <c r="L101" i="14"/>
  <c r="L100" i="14"/>
  <c r="L99" i="14"/>
  <c r="L98" i="14"/>
  <c r="L97" i="14"/>
  <c r="L96" i="14"/>
  <c r="L95" i="14"/>
  <c r="L94" i="14"/>
  <c r="L93" i="14"/>
  <c r="L92" i="14"/>
  <c r="L91" i="14"/>
  <c r="L90" i="14"/>
  <c r="L89" i="14"/>
  <c r="L88" i="14"/>
  <c r="L87" i="14"/>
  <c r="L86" i="14"/>
  <c r="L85" i="14"/>
  <c r="L84" i="14"/>
  <c r="L83" i="14"/>
  <c r="L82" i="14"/>
  <c r="L81" i="14"/>
  <c r="L80" i="14"/>
  <c r="L79" i="14"/>
  <c r="L78" i="14"/>
  <c r="L77" i="14"/>
  <c r="L76" i="14"/>
  <c r="L75" i="14"/>
  <c r="L74" i="14"/>
  <c r="L73" i="14"/>
  <c r="L72" i="14"/>
  <c r="L71" i="14"/>
  <c r="L70" i="14"/>
  <c r="L69" i="14"/>
  <c r="L68" i="14"/>
  <c r="L67" i="14"/>
  <c r="L66" i="14"/>
  <c r="L65" i="14"/>
  <c r="L64" i="14"/>
  <c r="L63" i="14"/>
  <c r="L62" i="14"/>
  <c r="L61" i="14"/>
  <c r="L60" i="14"/>
  <c r="L59" i="14"/>
  <c r="L58" i="14"/>
  <c r="L57" i="14"/>
  <c r="L56" i="14"/>
  <c r="L55" i="14"/>
  <c r="J55" i="7" s="1"/>
  <c r="E55" i="14"/>
  <c r="D55" i="14"/>
  <c r="C55" i="14"/>
  <c r="B55" i="14"/>
  <c r="A55" i="14"/>
  <c r="L54" i="14"/>
  <c r="J54" i="7" s="1"/>
  <c r="E54" i="14"/>
  <c r="D54" i="14"/>
  <c r="C54" i="14"/>
  <c r="B54" i="14"/>
  <c r="A54" i="14"/>
  <c r="L53" i="14"/>
  <c r="J53" i="7" s="1"/>
  <c r="E53" i="14"/>
  <c r="D53" i="14"/>
  <c r="C53" i="14"/>
  <c r="B53" i="14"/>
  <c r="A53" i="14"/>
  <c r="L52" i="14"/>
  <c r="J52" i="7" s="1"/>
  <c r="E52" i="14"/>
  <c r="D52" i="14"/>
  <c r="C52" i="14"/>
  <c r="B52" i="14"/>
  <c r="A52" i="14"/>
  <c r="L51" i="14"/>
  <c r="J51" i="7" s="1"/>
  <c r="E51" i="14"/>
  <c r="D51" i="14"/>
  <c r="C51" i="14"/>
  <c r="B51" i="14"/>
  <c r="A51" i="14"/>
  <c r="L50" i="14"/>
  <c r="J46" i="7" s="1"/>
  <c r="E50" i="14"/>
  <c r="D50" i="14"/>
  <c r="C50" i="14"/>
  <c r="B50" i="14"/>
  <c r="A50" i="14"/>
  <c r="L49" i="14"/>
  <c r="J47" i="7" s="1"/>
  <c r="E49" i="14"/>
  <c r="D49" i="14"/>
  <c r="C49" i="14"/>
  <c r="B49" i="14"/>
  <c r="A49" i="14"/>
  <c r="L48" i="14"/>
  <c r="J50" i="7" s="1"/>
  <c r="E48" i="14"/>
  <c r="D48" i="14"/>
  <c r="C48" i="14"/>
  <c r="B48" i="14"/>
  <c r="A48" i="14"/>
  <c r="L47" i="14"/>
  <c r="J49" i="7" s="1"/>
  <c r="E47" i="14"/>
  <c r="D47" i="14"/>
  <c r="C47" i="14"/>
  <c r="B47" i="14"/>
  <c r="A47" i="14"/>
  <c r="L46" i="14"/>
  <c r="J48" i="7" s="1"/>
  <c r="E46" i="14"/>
  <c r="D46" i="14"/>
  <c r="C46" i="14"/>
  <c r="B46" i="14"/>
  <c r="A46" i="14"/>
  <c r="L45" i="14"/>
  <c r="J45" i="7" s="1"/>
  <c r="A45" i="14"/>
  <c r="L44" i="14"/>
  <c r="J43" i="7" s="1"/>
  <c r="E44" i="14"/>
  <c r="D44" i="14"/>
  <c r="C44" i="14"/>
  <c r="B44" i="14"/>
  <c r="A44" i="14"/>
  <c r="L43" i="14"/>
  <c r="J44" i="7" s="1"/>
  <c r="E43" i="14"/>
  <c r="D43" i="14"/>
  <c r="C43" i="14"/>
  <c r="B43" i="14"/>
  <c r="A43" i="14"/>
  <c r="L42" i="14"/>
  <c r="J38" i="7" s="1"/>
  <c r="E42" i="14"/>
  <c r="D42" i="14"/>
  <c r="C42" i="14"/>
  <c r="B42" i="14"/>
  <c r="A42" i="14"/>
  <c r="L41" i="14"/>
  <c r="J40" i="7" s="1"/>
  <c r="E41" i="14"/>
  <c r="D41" i="14"/>
  <c r="C41" i="14"/>
  <c r="B41" i="14"/>
  <c r="A41" i="14"/>
  <c r="L40" i="14"/>
  <c r="J37" i="7" s="1"/>
  <c r="E40" i="14"/>
  <c r="D40" i="14"/>
  <c r="C40" i="14"/>
  <c r="B40" i="14"/>
  <c r="A40" i="14"/>
  <c r="L39" i="14"/>
  <c r="J41" i="7" s="1"/>
  <c r="E39" i="14"/>
  <c r="D39" i="14"/>
  <c r="C39" i="14"/>
  <c r="B39" i="14"/>
  <c r="A39" i="14"/>
  <c r="L38" i="14"/>
  <c r="J39" i="7" s="1"/>
  <c r="E38" i="14"/>
  <c r="D38" i="14"/>
  <c r="C38" i="14"/>
  <c r="B38" i="14"/>
  <c r="A38" i="14"/>
  <c r="L37" i="14"/>
  <c r="J42" i="7" s="1"/>
  <c r="E37" i="14"/>
  <c r="D37" i="14"/>
  <c r="C37" i="14"/>
  <c r="B37" i="14"/>
  <c r="A37" i="14"/>
  <c r="L36" i="14"/>
  <c r="J36" i="7" s="1"/>
  <c r="A36" i="14"/>
  <c r="L35" i="14"/>
  <c r="J35" i="7" s="1"/>
  <c r="A35" i="14"/>
  <c r="L34" i="14"/>
  <c r="J34" i="7" s="1"/>
  <c r="E34" i="14"/>
  <c r="D34" i="14"/>
  <c r="C34" i="14"/>
  <c r="B34" i="14"/>
  <c r="A34" i="14"/>
  <c r="L33" i="14"/>
  <c r="J32" i="7" s="1"/>
  <c r="E33" i="14"/>
  <c r="D33" i="14"/>
  <c r="C33" i="14"/>
  <c r="B33" i="14"/>
  <c r="A33" i="14"/>
  <c r="L32" i="14"/>
  <c r="J33" i="7" s="1"/>
  <c r="E32" i="14"/>
  <c r="D32" i="14"/>
  <c r="C32" i="14"/>
  <c r="B32" i="14"/>
  <c r="A32" i="14"/>
  <c r="L31" i="14"/>
  <c r="J30" i="7" s="1"/>
  <c r="E31" i="14"/>
  <c r="D31" i="14"/>
  <c r="C31" i="14"/>
  <c r="B31" i="14"/>
  <c r="A31" i="14"/>
  <c r="L30" i="14"/>
  <c r="J31" i="7" s="1"/>
  <c r="E30" i="14"/>
  <c r="D30" i="14"/>
  <c r="C30" i="14"/>
  <c r="B30" i="14"/>
  <c r="A30" i="14"/>
  <c r="L29" i="14"/>
  <c r="J29" i="7" s="1"/>
  <c r="A29" i="14"/>
  <c r="L28" i="14"/>
  <c r="J28" i="7" s="1"/>
  <c r="E28" i="14"/>
  <c r="D28" i="14"/>
  <c r="C28" i="14"/>
  <c r="B28" i="14"/>
  <c r="A28" i="14"/>
  <c r="L27" i="14"/>
  <c r="J27" i="7" s="1"/>
  <c r="E27" i="14"/>
  <c r="D27" i="14"/>
  <c r="C27" i="14"/>
  <c r="B27" i="14"/>
  <c r="A27" i="14"/>
  <c r="L26" i="14"/>
  <c r="J25" i="7" s="1"/>
  <c r="E26" i="14"/>
  <c r="D26" i="14"/>
  <c r="C26" i="14"/>
  <c r="B26" i="14"/>
  <c r="A26" i="14"/>
  <c r="L25" i="14"/>
  <c r="J26" i="7" s="1"/>
  <c r="E25" i="14"/>
  <c r="D25" i="14"/>
  <c r="C25" i="14"/>
  <c r="B25" i="14"/>
  <c r="A25" i="14"/>
  <c r="L24" i="14"/>
  <c r="J24" i="7" s="1"/>
  <c r="E24" i="14"/>
  <c r="D24" i="14"/>
  <c r="C24" i="14"/>
  <c r="B24" i="14"/>
  <c r="A24" i="14"/>
  <c r="L23" i="14"/>
  <c r="J23" i="7" s="1"/>
  <c r="A23" i="14"/>
  <c r="L22" i="14"/>
  <c r="J22" i="7" s="1"/>
  <c r="A22" i="14"/>
  <c r="L21" i="14"/>
  <c r="J21" i="7" s="1"/>
  <c r="E21" i="14"/>
  <c r="D21" i="14"/>
  <c r="C21" i="14"/>
  <c r="B21" i="14"/>
  <c r="A21" i="14"/>
  <c r="L20" i="14"/>
  <c r="J15" i="7" s="1"/>
  <c r="E20" i="14"/>
  <c r="D20" i="14"/>
  <c r="C20" i="14"/>
  <c r="B20" i="14"/>
  <c r="A20" i="14"/>
  <c r="L19" i="14"/>
  <c r="J16" i="7" s="1"/>
  <c r="E19" i="14"/>
  <c r="D19" i="14"/>
  <c r="C19" i="14"/>
  <c r="B19" i="14"/>
  <c r="A19" i="14"/>
  <c r="L18" i="14"/>
  <c r="J20" i="7" s="1"/>
  <c r="E18" i="14"/>
  <c r="D18" i="14"/>
  <c r="C18" i="14"/>
  <c r="B18" i="14"/>
  <c r="A18" i="14"/>
  <c r="L17" i="14"/>
  <c r="J19" i="7" s="1"/>
  <c r="E17" i="14"/>
  <c r="D17" i="14"/>
  <c r="C17" i="14"/>
  <c r="B17" i="14"/>
  <c r="A17" i="14"/>
  <c r="L16" i="14"/>
  <c r="J18" i="7" s="1"/>
  <c r="E16" i="14"/>
  <c r="D16" i="14"/>
  <c r="C16" i="14"/>
  <c r="B16" i="14"/>
  <c r="A16" i="14"/>
  <c r="L15" i="14"/>
  <c r="J17" i="7" s="1"/>
  <c r="E15" i="14"/>
  <c r="D15" i="14"/>
  <c r="C15" i="14"/>
  <c r="B15" i="14"/>
  <c r="A15" i="14"/>
  <c r="L14" i="14"/>
  <c r="J14" i="7" s="1"/>
  <c r="A14" i="14"/>
  <c r="L13" i="14"/>
  <c r="J13" i="7" s="1"/>
  <c r="A13" i="14"/>
  <c r="L12" i="14"/>
  <c r="J6" i="7" s="1"/>
  <c r="E12" i="14"/>
  <c r="D12" i="14"/>
  <c r="C12" i="14"/>
  <c r="B12" i="14"/>
  <c r="A12" i="14"/>
  <c r="L11" i="14"/>
  <c r="J12" i="7" s="1"/>
  <c r="E11" i="14"/>
  <c r="D11" i="14"/>
  <c r="C11" i="14"/>
  <c r="B11" i="14"/>
  <c r="A11" i="14"/>
  <c r="L10" i="14"/>
  <c r="J11" i="7" s="1"/>
  <c r="E10" i="14"/>
  <c r="D10" i="14"/>
  <c r="C10" i="14"/>
  <c r="B10" i="14"/>
  <c r="A10" i="14"/>
  <c r="L9" i="14"/>
  <c r="J5" i="7" s="1"/>
  <c r="E9" i="14"/>
  <c r="D9" i="14"/>
  <c r="C9" i="14"/>
  <c r="B9" i="14"/>
  <c r="A9" i="14"/>
  <c r="L8" i="14"/>
  <c r="J4" i="7" s="1"/>
  <c r="E8" i="14"/>
  <c r="D8" i="14"/>
  <c r="C8" i="14"/>
  <c r="B8" i="14"/>
  <c r="A8" i="14"/>
  <c r="L7" i="14"/>
  <c r="J8" i="7" s="1"/>
  <c r="E7" i="14"/>
  <c r="D7" i="14"/>
  <c r="C7" i="14"/>
  <c r="B7" i="14"/>
  <c r="A7" i="14"/>
  <c r="L6" i="14"/>
  <c r="J10" i="7" s="1"/>
  <c r="E6" i="14"/>
  <c r="D6" i="14"/>
  <c r="C6" i="14"/>
  <c r="B6" i="14"/>
  <c r="A6" i="14"/>
  <c r="L5" i="14"/>
  <c r="J9" i="7" s="1"/>
  <c r="E5" i="14"/>
  <c r="D5" i="14"/>
  <c r="C5" i="14"/>
  <c r="B5" i="14"/>
  <c r="A5" i="14"/>
  <c r="E4" i="14"/>
  <c r="D4" i="14"/>
  <c r="C4" i="14"/>
  <c r="B4" i="14"/>
  <c r="A4" i="14"/>
  <c r="L3" i="14"/>
  <c r="A3" i="14"/>
  <c r="P4" i="13"/>
  <c r="I7" i="7" s="1"/>
  <c r="P6" i="13"/>
  <c r="I10" i="7" s="1"/>
  <c r="P7" i="13"/>
  <c r="I8" i="7" s="1"/>
  <c r="P8" i="13"/>
  <c r="I4" i="7" s="1"/>
  <c r="P9" i="13"/>
  <c r="I5" i="7" s="1"/>
  <c r="P10" i="13"/>
  <c r="I11" i="7" s="1"/>
  <c r="P11" i="13"/>
  <c r="P12" i="13"/>
  <c r="I6" i="7" s="1"/>
  <c r="P13" i="13"/>
  <c r="I13" i="7" s="1"/>
  <c r="P14" i="13"/>
  <c r="I14" i="7" s="1"/>
  <c r="P15" i="13"/>
  <c r="I17" i="7" s="1"/>
  <c r="P16" i="13"/>
  <c r="I18" i="7" s="1"/>
  <c r="P17" i="13"/>
  <c r="I19" i="7" s="1"/>
  <c r="P18" i="13"/>
  <c r="I20" i="7" s="1"/>
  <c r="P19" i="13"/>
  <c r="I16" i="7" s="1"/>
  <c r="P20" i="13"/>
  <c r="I15" i="7" s="1"/>
  <c r="P21" i="13"/>
  <c r="I21" i="7" s="1"/>
  <c r="P22" i="13"/>
  <c r="I22" i="7" s="1"/>
  <c r="P23" i="13"/>
  <c r="I23" i="7" s="1"/>
  <c r="P24" i="13"/>
  <c r="I24" i="7" s="1"/>
  <c r="P25" i="13"/>
  <c r="I26" i="7" s="1"/>
  <c r="P26" i="13"/>
  <c r="I25" i="7" s="1"/>
  <c r="P27" i="13"/>
  <c r="I27" i="7" s="1"/>
  <c r="P28" i="13"/>
  <c r="I28" i="7" s="1"/>
  <c r="P29" i="13"/>
  <c r="I29" i="7" s="1"/>
  <c r="P30" i="13"/>
  <c r="I31" i="7" s="1"/>
  <c r="P31" i="13"/>
  <c r="I30" i="7" s="1"/>
  <c r="P32" i="13"/>
  <c r="I33" i="7" s="1"/>
  <c r="P33" i="13"/>
  <c r="I32" i="7" s="1"/>
  <c r="P34" i="13"/>
  <c r="I34" i="7" s="1"/>
  <c r="P35" i="13"/>
  <c r="I35" i="7" s="1"/>
  <c r="P36" i="13"/>
  <c r="I36" i="7" s="1"/>
  <c r="P37" i="13"/>
  <c r="I42" i="7" s="1"/>
  <c r="P38" i="13"/>
  <c r="I39" i="7" s="1"/>
  <c r="P39" i="13"/>
  <c r="P40" i="13"/>
  <c r="I37" i="7" s="1"/>
  <c r="P41" i="13"/>
  <c r="I40" i="7" s="1"/>
  <c r="P42" i="13"/>
  <c r="I38" i="7" s="1"/>
  <c r="P43" i="13"/>
  <c r="I44" i="7" s="1"/>
  <c r="P44" i="13"/>
  <c r="I43" i="7" s="1"/>
  <c r="P45" i="13"/>
  <c r="I45" i="7" s="1"/>
  <c r="P46" i="13"/>
  <c r="I48" i="7" s="1"/>
  <c r="P47" i="13"/>
  <c r="I49" i="7" s="1"/>
  <c r="P48" i="13"/>
  <c r="I50" i="7" s="1"/>
  <c r="P49" i="13"/>
  <c r="I47" i="7" s="1"/>
  <c r="P50" i="13"/>
  <c r="I46" i="7" s="1"/>
  <c r="P51" i="13"/>
  <c r="I51" i="7" s="1"/>
  <c r="P52" i="13"/>
  <c r="I52" i="7" s="1"/>
  <c r="P53" i="13"/>
  <c r="I53" i="7" s="1"/>
  <c r="P54" i="13"/>
  <c r="I54" i="7" s="1"/>
  <c r="P55" i="13"/>
  <c r="I55" i="7" s="1"/>
  <c r="P56" i="13"/>
  <c r="P57" i="13"/>
  <c r="P58" i="13"/>
  <c r="P59" i="13"/>
  <c r="P60" i="13"/>
  <c r="P61" i="13"/>
  <c r="P62" i="13"/>
  <c r="P63" i="13"/>
  <c r="P64" i="13"/>
  <c r="P65" i="13"/>
  <c r="P66" i="13"/>
  <c r="P67" i="13"/>
  <c r="P68" i="13"/>
  <c r="P69" i="13"/>
  <c r="P70" i="13"/>
  <c r="P71" i="13"/>
  <c r="P72" i="13"/>
  <c r="P73" i="13"/>
  <c r="P74" i="13"/>
  <c r="P75" i="13"/>
  <c r="P76" i="13"/>
  <c r="P77" i="13"/>
  <c r="P78" i="13"/>
  <c r="P79" i="13"/>
  <c r="P80" i="13"/>
  <c r="P81" i="13"/>
  <c r="P82" i="13"/>
  <c r="P83" i="13"/>
  <c r="P84" i="13"/>
  <c r="P85" i="13"/>
  <c r="P86" i="13"/>
  <c r="P87" i="13"/>
  <c r="P88" i="13"/>
  <c r="P89" i="13"/>
  <c r="P90" i="13"/>
  <c r="P91" i="13"/>
  <c r="P92" i="13"/>
  <c r="P93" i="13"/>
  <c r="P94" i="13"/>
  <c r="P95" i="13"/>
  <c r="P96" i="13"/>
  <c r="P97" i="13"/>
  <c r="P98" i="13"/>
  <c r="P99" i="13"/>
  <c r="P100" i="13"/>
  <c r="P101" i="13"/>
  <c r="P102" i="13"/>
  <c r="P103" i="13"/>
  <c r="P104" i="13"/>
  <c r="P105" i="13"/>
  <c r="P106" i="13"/>
  <c r="P3" i="13"/>
  <c r="E55" i="13"/>
  <c r="D55" i="13"/>
  <c r="C55" i="13"/>
  <c r="B55" i="13"/>
  <c r="A55" i="13"/>
  <c r="E54" i="13"/>
  <c r="D54" i="13"/>
  <c r="C54" i="13"/>
  <c r="B54" i="13"/>
  <c r="A54" i="13"/>
  <c r="E53" i="13"/>
  <c r="D53" i="13"/>
  <c r="C53" i="13"/>
  <c r="B53" i="13"/>
  <c r="A53" i="13"/>
  <c r="E52" i="13"/>
  <c r="D52" i="13"/>
  <c r="C52" i="13"/>
  <c r="B52" i="13"/>
  <c r="A52" i="13"/>
  <c r="E51" i="13"/>
  <c r="D51" i="13"/>
  <c r="C51" i="13"/>
  <c r="B51" i="13"/>
  <c r="A51" i="13"/>
  <c r="E50" i="13"/>
  <c r="D50" i="13"/>
  <c r="C50" i="13"/>
  <c r="B50" i="13"/>
  <c r="A50" i="13"/>
  <c r="E49" i="13"/>
  <c r="D49" i="13"/>
  <c r="C49" i="13"/>
  <c r="B49" i="13"/>
  <c r="A49" i="13"/>
  <c r="E48" i="13"/>
  <c r="D48" i="13"/>
  <c r="C48" i="13"/>
  <c r="B48" i="13"/>
  <c r="A48" i="13"/>
  <c r="E47" i="13"/>
  <c r="D47" i="13"/>
  <c r="C47" i="13"/>
  <c r="B47" i="13"/>
  <c r="A47" i="13"/>
  <c r="E46" i="13"/>
  <c r="D46" i="13"/>
  <c r="C46" i="13"/>
  <c r="B46" i="13"/>
  <c r="A46" i="13"/>
  <c r="A45" i="13"/>
  <c r="E44" i="13"/>
  <c r="D44" i="13"/>
  <c r="C44" i="13"/>
  <c r="B44" i="13"/>
  <c r="A44" i="13"/>
  <c r="E43" i="13"/>
  <c r="D43" i="13"/>
  <c r="C43" i="13"/>
  <c r="B43" i="13"/>
  <c r="A43" i="13"/>
  <c r="E42" i="13"/>
  <c r="D42" i="13"/>
  <c r="C42" i="13"/>
  <c r="B42" i="13"/>
  <c r="A42" i="13"/>
  <c r="E41" i="13"/>
  <c r="D41" i="13"/>
  <c r="C41" i="13"/>
  <c r="B41" i="13"/>
  <c r="A41" i="13"/>
  <c r="E40" i="13"/>
  <c r="D40" i="13"/>
  <c r="C40" i="13"/>
  <c r="B40" i="13"/>
  <c r="A40" i="13"/>
  <c r="E39" i="13"/>
  <c r="D39" i="13"/>
  <c r="C39" i="13"/>
  <c r="B39" i="13"/>
  <c r="A39" i="13"/>
  <c r="E38" i="13"/>
  <c r="D38" i="13"/>
  <c r="C38" i="13"/>
  <c r="B38" i="13"/>
  <c r="A38" i="13"/>
  <c r="E37" i="13"/>
  <c r="D37" i="13"/>
  <c r="C37" i="13"/>
  <c r="B37" i="13"/>
  <c r="A37" i="13"/>
  <c r="A36" i="13"/>
  <c r="A35" i="13"/>
  <c r="E34" i="13"/>
  <c r="D34" i="13"/>
  <c r="C34" i="13"/>
  <c r="B34" i="13"/>
  <c r="A34" i="13"/>
  <c r="E33" i="13"/>
  <c r="D33" i="13"/>
  <c r="C33" i="13"/>
  <c r="B33" i="13"/>
  <c r="A33" i="13"/>
  <c r="E32" i="13"/>
  <c r="D32" i="13"/>
  <c r="C32" i="13"/>
  <c r="B32" i="13"/>
  <c r="A32" i="13"/>
  <c r="E31" i="13"/>
  <c r="D31" i="13"/>
  <c r="C31" i="13"/>
  <c r="B31" i="13"/>
  <c r="A31" i="13"/>
  <c r="E30" i="13"/>
  <c r="D30" i="13"/>
  <c r="C30" i="13"/>
  <c r="B30" i="13"/>
  <c r="A30" i="13"/>
  <c r="A29" i="13"/>
  <c r="E28" i="13"/>
  <c r="D28" i="13"/>
  <c r="C28" i="13"/>
  <c r="B28" i="13"/>
  <c r="A28" i="13"/>
  <c r="E27" i="13"/>
  <c r="D27" i="13"/>
  <c r="C27" i="13"/>
  <c r="B27" i="13"/>
  <c r="A27" i="13"/>
  <c r="E26" i="13"/>
  <c r="D26" i="13"/>
  <c r="C26" i="13"/>
  <c r="B26" i="13"/>
  <c r="A26" i="13"/>
  <c r="E25" i="13"/>
  <c r="D25" i="13"/>
  <c r="C25" i="13"/>
  <c r="B25" i="13"/>
  <c r="A25" i="13"/>
  <c r="E24" i="13"/>
  <c r="D24" i="13"/>
  <c r="C24" i="13"/>
  <c r="B24" i="13"/>
  <c r="A24" i="13"/>
  <c r="A23" i="13"/>
  <c r="A22" i="13"/>
  <c r="E21" i="13"/>
  <c r="D21" i="13"/>
  <c r="C21" i="13"/>
  <c r="B21" i="13"/>
  <c r="A21" i="13"/>
  <c r="E20" i="13"/>
  <c r="D20" i="13"/>
  <c r="C20" i="13"/>
  <c r="B20" i="13"/>
  <c r="A20" i="13"/>
  <c r="E19" i="13"/>
  <c r="D19" i="13"/>
  <c r="C19" i="13"/>
  <c r="B19" i="13"/>
  <c r="A19" i="13"/>
  <c r="E18" i="13"/>
  <c r="D18" i="13"/>
  <c r="C18" i="13"/>
  <c r="B18" i="13"/>
  <c r="A18" i="13"/>
  <c r="E17" i="13"/>
  <c r="D17" i="13"/>
  <c r="C17" i="13"/>
  <c r="B17" i="13"/>
  <c r="A17" i="13"/>
  <c r="E16" i="13"/>
  <c r="D16" i="13"/>
  <c r="C16" i="13"/>
  <c r="B16" i="13"/>
  <c r="A16" i="13"/>
  <c r="E15" i="13"/>
  <c r="D15" i="13"/>
  <c r="C15" i="13"/>
  <c r="B15" i="13"/>
  <c r="A15" i="13"/>
  <c r="A14" i="13"/>
  <c r="A13" i="13"/>
  <c r="E12" i="13"/>
  <c r="D12" i="13"/>
  <c r="C12" i="13"/>
  <c r="B12" i="13"/>
  <c r="A12" i="13"/>
  <c r="E11" i="13"/>
  <c r="D11" i="13"/>
  <c r="C11" i="13"/>
  <c r="B11" i="13"/>
  <c r="A11" i="13"/>
  <c r="E10" i="13"/>
  <c r="D10" i="13"/>
  <c r="C10" i="13"/>
  <c r="B10" i="13"/>
  <c r="A10" i="13"/>
  <c r="E9" i="13"/>
  <c r="D9" i="13"/>
  <c r="C9" i="13"/>
  <c r="B9" i="13"/>
  <c r="A9" i="13"/>
  <c r="E8" i="13"/>
  <c r="D8" i="13"/>
  <c r="C8" i="13"/>
  <c r="B8" i="13"/>
  <c r="A8" i="13"/>
  <c r="E7" i="13"/>
  <c r="D7" i="13"/>
  <c r="C7" i="13"/>
  <c r="B7" i="13"/>
  <c r="A7" i="13"/>
  <c r="E6" i="13"/>
  <c r="D6" i="13"/>
  <c r="C6" i="13"/>
  <c r="B6" i="13"/>
  <c r="A6" i="13"/>
  <c r="E5" i="13"/>
  <c r="D5" i="13"/>
  <c r="C5" i="13"/>
  <c r="B5" i="13"/>
  <c r="A5" i="13"/>
  <c r="E4" i="13"/>
  <c r="D4" i="13"/>
  <c r="C4" i="13"/>
  <c r="B4" i="13"/>
  <c r="A4" i="13"/>
  <c r="A3" i="13"/>
  <c r="O4" i="12"/>
  <c r="H7" i="7" s="1"/>
  <c r="O5" i="12"/>
  <c r="H9" i="7" s="1"/>
  <c r="O6" i="12"/>
  <c r="H10" i="7" s="1"/>
  <c r="O7" i="12"/>
  <c r="H8" i="7" s="1"/>
  <c r="O8" i="12"/>
  <c r="H4" i="7" s="1"/>
  <c r="O9" i="12"/>
  <c r="H5" i="7" s="1"/>
  <c r="O10" i="12"/>
  <c r="H11" i="7" s="1"/>
  <c r="O11" i="12"/>
  <c r="H12" i="7" s="1"/>
  <c r="O12" i="12"/>
  <c r="H6" i="7" s="1"/>
  <c r="O13" i="12"/>
  <c r="H13" i="7" s="1"/>
  <c r="O14" i="12"/>
  <c r="H14" i="7" s="1"/>
  <c r="O15" i="12"/>
  <c r="H17" i="7" s="1"/>
  <c r="O16" i="12"/>
  <c r="H18" i="7" s="1"/>
  <c r="O17" i="12"/>
  <c r="H19" i="7" s="1"/>
  <c r="O18" i="12"/>
  <c r="H20" i="7" s="1"/>
  <c r="O19" i="12"/>
  <c r="H16" i="7" s="1"/>
  <c r="O20" i="12"/>
  <c r="H15" i="7" s="1"/>
  <c r="O21" i="12"/>
  <c r="H21" i="7" s="1"/>
  <c r="O22" i="12"/>
  <c r="H22" i="7" s="1"/>
  <c r="O23" i="12"/>
  <c r="H23" i="7" s="1"/>
  <c r="O24" i="12"/>
  <c r="H24" i="7" s="1"/>
  <c r="O25" i="12"/>
  <c r="H26" i="7" s="1"/>
  <c r="O26" i="12"/>
  <c r="H25" i="7" s="1"/>
  <c r="O27" i="12"/>
  <c r="H27" i="7" s="1"/>
  <c r="O28" i="12"/>
  <c r="H28" i="7" s="1"/>
  <c r="O29" i="12"/>
  <c r="H29" i="7" s="1"/>
  <c r="O30" i="12"/>
  <c r="H31" i="7" s="1"/>
  <c r="O31" i="12"/>
  <c r="H30" i="7" s="1"/>
  <c r="H33" i="7"/>
  <c r="O33" i="12"/>
  <c r="H32" i="7" s="1"/>
  <c r="O34" i="12"/>
  <c r="H34" i="7" s="1"/>
  <c r="O35" i="12"/>
  <c r="H35" i="7" s="1"/>
  <c r="O36" i="12"/>
  <c r="H36" i="7" s="1"/>
  <c r="O37" i="12"/>
  <c r="H42" i="7" s="1"/>
  <c r="O38" i="12"/>
  <c r="H39" i="7" s="1"/>
  <c r="O39" i="12"/>
  <c r="H41" i="7" s="1"/>
  <c r="O40" i="12"/>
  <c r="H37" i="7" s="1"/>
  <c r="O41" i="12"/>
  <c r="H40" i="7" s="1"/>
  <c r="O42" i="12"/>
  <c r="H38" i="7" s="1"/>
  <c r="O43" i="12"/>
  <c r="H44" i="7" s="1"/>
  <c r="O44" i="12"/>
  <c r="H43" i="7" s="1"/>
  <c r="O45" i="12"/>
  <c r="H45" i="7" s="1"/>
  <c r="O46" i="12"/>
  <c r="H48" i="7" s="1"/>
  <c r="O47" i="12"/>
  <c r="H49" i="7" s="1"/>
  <c r="O48" i="12"/>
  <c r="H50" i="7" s="1"/>
  <c r="O49" i="12"/>
  <c r="H47" i="7" s="1"/>
  <c r="O50" i="12"/>
  <c r="H46" i="7" s="1"/>
  <c r="O51" i="12"/>
  <c r="H51" i="7" s="1"/>
  <c r="O52" i="12"/>
  <c r="H52" i="7" s="1"/>
  <c r="O53" i="12"/>
  <c r="H53" i="7" s="1"/>
  <c r="O54" i="12"/>
  <c r="H54" i="7" s="1"/>
  <c r="O55" i="12"/>
  <c r="H55" i="7" s="1"/>
  <c r="O56" i="12"/>
  <c r="O57" i="12"/>
  <c r="O58" i="12"/>
  <c r="O59" i="12"/>
  <c r="O60" i="12"/>
  <c r="O61" i="12"/>
  <c r="O62" i="12"/>
  <c r="O63" i="12"/>
  <c r="O64" i="12"/>
  <c r="O65" i="12"/>
  <c r="O66" i="12"/>
  <c r="O67" i="12"/>
  <c r="O68" i="12"/>
  <c r="O69" i="12"/>
  <c r="O70" i="12"/>
  <c r="O71" i="12"/>
  <c r="O72" i="12"/>
  <c r="O73" i="12"/>
  <c r="O74" i="12"/>
  <c r="O75" i="12"/>
  <c r="O76" i="12"/>
  <c r="O77" i="12"/>
  <c r="O78" i="12"/>
  <c r="O79" i="12"/>
  <c r="O80" i="12"/>
  <c r="O81" i="12"/>
  <c r="O82" i="12"/>
  <c r="O83" i="12"/>
  <c r="O84" i="12"/>
  <c r="O85" i="12"/>
  <c r="O86" i="12"/>
  <c r="O87" i="12"/>
  <c r="O88" i="12"/>
  <c r="O89" i="12"/>
  <c r="O90" i="12"/>
  <c r="O91" i="12"/>
  <c r="O92" i="12"/>
  <c r="O93" i="12"/>
  <c r="O94" i="12"/>
  <c r="O95" i="12"/>
  <c r="O96" i="12"/>
  <c r="O97" i="12"/>
  <c r="O98" i="12"/>
  <c r="O99" i="12"/>
  <c r="O100" i="12"/>
  <c r="O101" i="12"/>
  <c r="O102" i="12"/>
  <c r="O103" i="12"/>
  <c r="O104" i="12"/>
  <c r="O105" i="12"/>
  <c r="O106" i="12"/>
  <c r="O3" i="12"/>
  <c r="E55" i="12"/>
  <c r="D55" i="12"/>
  <c r="C55" i="12"/>
  <c r="B55" i="12"/>
  <c r="A55" i="12"/>
  <c r="E54" i="12"/>
  <c r="D54" i="12"/>
  <c r="C54" i="12"/>
  <c r="B54" i="12"/>
  <c r="A54" i="12"/>
  <c r="E53" i="12"/>
  <c r="D53" i="12"/>
  <c r="C53" i="12"/>
  <c r="B53" i="12"/>
  <c r="A53" i="12"/>
  <c r="E52" i="12"/>
  <c r="D52" i="12"/>
  <c r="C52" i="12"/>
  <c r="B52" i="12"/>
  <c r="A52" i="12"/>
  <c r="E51" i="12"/>
  <c r="D51" i="12"/>
  <c r="C51" i="12"/>
  <c r="B51" i="12"/>
  <c r="A51" i="12"/>
  <c r="E50" i="12"/>
  <c r="D50" i="12"/>
  <c r="C50" i="12"/>
  <c r="B50" i="12"/>
  <c r="A50" i="12"/>
  <c r="E49" i="12"/>
  <c r="D49" i="12"/>
  <c r="C49" i="12"/>
  <c r="B49" i="12"/>
  <c r="A49" i="12"/>
  <c r="E48" i="12"/>
  <c r="D48" i="12"/>
  <c r="C48" i="12"/>
  <c r="B48" i="12"/>
  <c r="A48" i="12"/>
  <c r="E47" i="12"/>
  <c r="D47" i="12"/>
  <c r="C47" i="12"/>
  <c r="B47" i="12"/>
  <c r="A47" i="12"/>
  <c r="E46" i="12"/>
  <c r="D46" i="12"/>
  <c r="C46" i="12"/>
  <c r="B46" i="12"/>
  <c r="A46" i="12"/>
  <c r="A45" i="12"/>
  <c r="E44" i="12"/>
  <c r="D44" i="12"/>
  <c r="C44" i="12"/>
  <c r="B44" i="12"/>
  <c r="A44" i="12"/>
  <c r="E43" i="12"/>
  <c r="D43" i="12"/>
  <c r="C43" i="12"/>
  <c r="B43" i="12"/>
  <c r="A43" i="12"/>
  <c r="E42" i="12"/>
  <c r="D42" i="12"/>
  <c r="C42" i="12"/>
  <c r="B42" i="12"/>
  <c r="A42" i="12"/>
  <c r="E41" i="12"/>
  <c r="D41" i="12"/>
  <c r="C41" i="12"/>
  <c r="B41" i="12"/>
  <c r="A41" i="12"/>
  <c r="E40" i="12"/>
  <c r="D40" i="12"/>
  <c r="C40" i="12"/>
  <c r="B40" i="12"/>
  <c r="A40" i="12"/>
  <c r="E39" i="12"/>
  <c r="D39" i="12"/>
  <c r="C39" i="12"/>
  <c r="B39" i="12"/>
  <c r="A39" i="12"/>
  <c r="E38" i="12"/>
  <c r="D38" i="12"/>
  <c r="C38" i="12"/>
  <c r="B38" i="12"/>
  <c r="A38" i="12"/>
  <c r="E37" i="12"/>
  <c r="D37" i="12"/>
  <c r="C37" i="12"/>
  <c r="B37" i="12"/>
  <c r="A37" i="12"/>
  <c r="A36" i="12"/>
  <c r="A35" i="12"/>
  <c r="E34" i="12"/>
  <c r="D34" i="12"/>
  <c r="C34" i="12"/>
  <c r="B34" i="12"/>
  <c r="A34" i="12"/>
  <c r="E33" i="12"/>
  <c r="D33" i="12"/>
  <c r="C33" i="12"/>
  <c r="B33" i="12"/>
  <c r="A33" i="12"/>
  <c r="E32" i="12"/>
  <c r="D32" i="12"/>
  <c r="C32" i="12"/>
  <c r="B32" i="12"/>
  <c r="A32" i="12"/>
  <c r="E31" i="12"/>
  <c r="D31" i="12"/>
  <c r="C31" i="12"/>
  <c r="B31" i="12"/>
  <c r="A31" i="12"/>
  <c r="E30" i="12"/>
  <c r="D30" i="12"/>
  <c r="C30" i="12"/>
  <c r="B30" i="12"/>
  <c r="A30" i="12"/>
  <c r="A29" i="12"/>
  <c r="E28" i="12"/>
  <c r="D28" i="12"/>
  <c r="C28" i="12"/>
  <c r="B28" i="12"/>
  <c r="A28" i="12"/>
  <c r="E27" i="12"/>
  <c r="D27" i="12"/>
  <c r="C27" i="12"/>
  <c r="B27" i="12"/>
  <c r="A27" i="12"/>
  <c r="E26" i="12"/>
  <c r="D26" i="12"/>
  <c r="C26" i="12"/>
  <c r="B26" i="12"/>
  <c r="A26" i="12"/>
  <c r="E25" i="12"/>
  <c r="D25" i="12"/>
  <c r="C25" i="12"/>
  <c r="B25" i="12"/>
  <c r="A25" i="12"/>
  <c r="E24" i="12"/>
  <c r="D24" i="12"/>
  <c r="C24" i="12"/>
  <c r="B24" i="12"/>
  <c r="A24" i="12"/>
  <c r="A23" i="12"/>
  <c r="A22" i="12"/>
  <c r="E21" i="12"/>
  <c r="D21" i="12"/>
  <c r="C21" i="12"/>
  <c r="B21" i="12"/>
  <c r="A21" i="12"/>
  <c r="E20" i="12"/>
  <c r="D20" i="12"/>
  <c r="C20" i="12"/>
  <c r="B20" i="12"/>
  <c r="A20" i="12"/>
  <c r="E19" i="12"/>
  <c r="D19" i="12"/>
  <c r="C19" i="12"/>
  <c r="B19" i="12"/>
  <c r="A19" i="12"/>
  <c r="E18" i="12"/>
  <c r="D18" i="12"/>
  <c r="C18" i="12"/>
  <c r="B18" i="12"/>
  <c r="A18" i="12"/>
  <c r="E17" i="12"/>
  <c r="D17" i="12"/>
  <c r="C17" i="12"/>
  <c r="B17" i="12"/>
  <c r="A17" i="12"/>
  <c r="E16" i="12"/>
  <c r="D16" i="12"/>
  <c r="C16" i="12"/>
  <c r="B16" i="12"/>
  <c r="A16" i="12"/>
  <c r="E15" i="12"/>
  <c r="D15" i="12"/>
  <c r="C15" i="12"/>
  <c r="B15" i="12"/>
  <c r="A15" i="12"/>
  <c r="A14" i="12"/>
  <c r="A13" i="12"/>
  <c r="E12" i="12"/>
  <c r="D12" i="12"/>
  <c r="C12" i="12"/>
  <c r="B12" i="12"/>
  <c r="A12" i="12"/>
  <c r="E11" i="12"/>
  <c r="D11" i="12"/>
  <c r="C11" i="12"/>
  <c r="B11" i="12"/>
  <c r="A11" i="12"/>
  <c r="E10" i="12"/>
  <c r="D10" i="12"/>
  <c r="C10" i="12"/>
  <c r="B10" i="12"/>
  <c r="A10" i="12"/>
  <c r="E9" i="12"/>
  <c r="D9" i="12"/>
  <c r="C9" i="12"/>
  <c r="B9" i="12"/>
  <c r="A9" i="12"/>
  <c r="E8" i="12"/>
  <c r="D8" i="12"/>
  <c r="C8" i="12"/>
  <c r="B8" i="12"/>
  <c r="A8" i="12"/>
  <c r="E7" i="12"/>
  <c r="D7" i="12"/>
  <c r="C7" i="12"/>
  <c r="B7" i="12"/>
  <c r="A7" i="12"/>
  <c r="E6" i="12"/>
  <c r="D6" i="12"/>
  <c r="C6" i="12"/>
  <c r="B6" i="12"/>
  <c r="A6" i="12"/>
  <c r="E5" i="12"/>
  <c r="D5" i="12"/>
  <c r="C5" i="12"/>
  <c r="B5" i="12"/>
  <c r="A5" i="12"/>
  <c r="E4" i="12"/>
  <c r="D4" i="12"/>
  <c r="C4" i="12"/>
  <c r="B4" i="12"/>
  <c r="A4" i="12"/>
  <c r="A3" i="12"/>
  <c r="G24" i="7" l="1"/>
  <c r="G26" i="7"/>
  <c r="G27" i="7"/>
  <c r="G25" i="7"/>
  <c r="G7" i="7"/>
  <c r="G5" i="7"/>
  <c r="G13" i="7"/>
  <c r="G12" i="7"/>
  <c r="G8" i="7"/>
  <c r="G11" i="7"/>
  <c r="G9" i="7"/>
  <c r="G6" i="7"/>
  <c r="K6" i="7" s="1"/>
  <c r="G4" i="7"/>
  <c r="G31" i="7"/>
  <c r="G30" i="7"/>
  <c r="G33" i="7"/>
  <c r="G35" i="7"/>
  <c r="G53" i="7"/>
  <c r="G47" i="7"/>
  <c r="G48" i="7"/>
  <c r="G52" i="7"/>
  <c r="G44" i="7"/>
  <c r="G41" i="7"/>
  <c r="G43" i="7"/>
  <c r="G39" i="7"/>
  <c r="G38" i="7"/>
  <c r="G42" i="7"/>
  <c r="G40" i="7"/>
  <c r="C9" i="7" l="1"/>
  <c r="D9" i="7"/>
  <c r="E9" i="7"/>
  <c r="C10" i="7"/>
  <c r="D10" i="7"/>
  <c r="E10" i="7"/>
  <c r="C8" i="7"/>
  <c r="D8" i="7"/>
  <c r="E8" i="7"/>
  <c r="C4" i="7"/>
  <c r="D4" i="7"/>
  <c r="E4" i="7"/>
  <c r="C5" i="7"/>
  <c r="D5" i="7"/>
  <c r="E5" i="7"/>
  <c r="C11" i="7"/>
  <c r="D11" i="7"/>
  <c r="E11" i="7"/>
  <c r="C12" i="7"/>
  <c r="D12" i="7"/>
  <c r="E12" i="7"/>
  <c r="C6" i="7"/>
  <c r="D6" i="7"/>
  <c r="E6" i="7"/>
  <c r="C17" i="7"/>
  <c r="D17" i="7"/>
  <c r="E17" i="7"/>
  <c r="C18" i="7"/>
  <c r="D18" i="7"/>
  <c r="E18" i="7"/>
  <c r="C19" i="7"/>
  <c r="D19" i="7"/>
  <c r="E19" i="7"/>
  <c r="C20" i="7"/>
  <c r="D20" i="7"/>
  <c r="E20" i="7"/>
  <c r="C16" i="7"/>
  <c r="D16" i="7"/>
  <c r="E16" i="7"/>
  <c r="C15" i="7"/>
  <c r="D15" i="7"/>
  <c r="E15" i="7"/>
  <c r="C21" i="7"/>
  <c r="D21" i="7"/>
  <c r="E21" i="7"/>
  <c r="C24" i="7"/>
  <c r="D24" i="7"/>
  <c r="E24" i="7"/>
  <c r="C26" i="7"/>
  <c r="D26" i="7"/>
  <c r="E26" i="7"/>
  <c r="C25" i="7"/>
  <c r="D25" i="7"/>
  <c r="E25" i="7"/>
  <c r="C27" i="7"/>
  <c r="D27" i="7"/>
  <c r="E27" i="7"/>
  <c r="C28" i="7"/>
  <c r="D28" i="7"/>
  <c r="E28" i="7"/>
  <c r="C31" i="7"/>
  <c r="D31" i="7"/>
  <c r="E31" i="7"/>
  <c r="C30" i="7"/>
  <c r="D30" i="7"/>
  <c r="E30" i="7"/>
  <c r="C33" i="7"/>
  <c r="D33" i="7"/>
  <c r="E33" i="7"/>
  <c r="C32" i="7"/>
  <c r="D32" i="7"/>
  <c r="E32" i="7"/>
  <c r="C34" i="7"/>
  <c r="D34" i="7"/>
  <c r="E34" i="7"/>
  <c r="C42" i="7"/>
  <c r="D42" i="7"/>
  <c r="E42" i="7"/>
  <c r="C39" i="7"/>
  <c r="D39" i="7"/>
  <c r="E39" i="7"/>
  <c r="C41" i="7"/>
  <c r="D41" i="7"/>
  <c r="E41" i="7"/>
  <c r="C37" i="7"/>
  <c r="D37" i="7"/>
  <c r="E37" i="7"/>
  <c r="C40" i="7"/>
  <c r="D40" i="7"/>
  <c r="E40" i="7"/>
  <c r="C38" i="7"/>
  <c r="D38" i="7"/>
  <c r="E38" i="7"/>
  <c r="C44" i="7"/>
  <c r="D44" i="7"/>
  <c r="E44" i="7"/>
  <c r="C43" i="7"/>
  <c r="D43" i="7"/>
  <c r="E43" i="7"/>
  <c r="C48" i="7"/>
  <c r="D48" i="7"/>
  <c r="E48" i="7"/>
  <c r="C49" i="7"/>
  <c r="D49" i="7"/>
  <c r="E49" i="7"/>
  <c r="C50" i="7"/>
  <c r="D50" i="7"/>
  <c r="E50" i="7"/>
  <c r="C47" i="7"/>
  <c r="D47" i="7"/>
  <c r="E47" i="7"/>
  <c r="C46" i="7"/>
  <c r="D46" i="7"/>
  <c r="E46" i="7"/>
  <c r="C51" i="7"/>
  <c r="D51" i="7"/>
  <c r="E51" i="7"/>
  <c r="C52" i="7"/>
  <c r="D52" i="7"/>
  <c r="E52" i="7"/>
  <c r="C53" i="7"/>
  <c r="D53" i="7"/>
  <c r="E53" i="7"/>
  <c r="C54" i="7"/>
  <c r="D54" i="7"/>
  <c r="E54" i="7"/>
  <c r="C55" i="7"/>
  <c r="D55" i="7"/>
  <c r="E55" i="7"/>
  <c r="B9" i="7"/>
  <c r="B10" i="7"/>
  <c r="B8" i="7"/>
  <c r="B4" i="7"/>
  <c r="B5" i="7"/>
  <c r="B11" i="7"/>
  <c r="B12" i="7"/>
  <c r="B6" i="7"/>
  <c r="B17" i="7"/>
  <c r="B18" i="7"/>
  <c r="B19" i="7"/>
  <c r="B20" i="7"/>
  <c r="B16" i="7"/>
  <c r="B15" i="7"/>
  <c r="B21" i="7"/>
  <c r="B24" i="7"/>
  <c r="B26" i="7"/>
  <c r="B25" i="7"/>
  <c r="B27" i="7"/>
  <c r="B28" i="7"/>
  <c r="B31" i="7"/>
  <c r="B30" i="7"/>
  <c r="B33" i="7"/>
  <c r="B32" i="7"/>
  <c r="B34" i="7"/>
  <c r="B42" i="7"/>
  <c r="B39" i="7"/>
  <c r="B41" i="7"/>
  <c r="B37" i="7"/>
  <c r="B40" i="7"/>
  <c r="B38" i="7"/>
  <c r="B44" i="7"/>
  <c r="B43" i="7"/>
  <c r="B48" i="7"/>
  <c r="B49" i="7"/>
  <c r="B50" i="7"/>
  <c r="B47" i="7"/>
  <c r="B46" i="7"/>
  <c r="B51" i="7"/>
  <c r="B52" i="7"/>
  <c r="B53" i="7"/>
  <c r="B54" i="7"/>
  <c r="B55" i="7"/>
  <c r="A7" i="7"/>
  <c r="A9" i="7"/>
  <c r="A10" i="7"/>
  <c r="A8" i="7"/>
  <c r="A4" i="7"/>
  <c r="A5" i="7"/>
  <c r="A11" i="7"/>
  <c r="A12" i="7"/>
  <c r="A13" i="7"/>
  <c r="A14" i="7"/>
  <c r="A17" i="7"/>
  <c r="A18" i="7"/>
  <c r="A19" i="7"/>
  <c r="A20" i="7"/>
  <c r="A16" i="7"/>
  <c r="A15" i="7"/>
  <c r="A21" i="7"/>
  <c r="A22" i="7"/>
  <c r="A23" i="7"/>
  <c r="A24" i="7"/>
  <c r="A26" i="7"/>
  <c r="A25" i="7"/>
  <c r="A27" i="7"/>
  <c r="A28" i="7"/>
  <c r="A29" i="7"/>
  <c r="A31" i="7"/>
  <c r="A30" i="7"/>
  <c r="A33" i="7"/>
  <c r="A32" i="7"/>
  <c r="A34" i="7"/>
  <c r="A35" i="7"/>
  <c r="A36" i="7"/>
  <c r="A42" i="7"/>
  <c r="A39" i="7"/>
  <c r="A41" i="7"/>
  <c r="A37" i="7"/>
  <c r="A40" i="7"/>
  <c r="A38" i="7"/>
  <c r="A44" i="7"/>
  <c r="A43" i="7"/>
  <c r="A45" i="7"/>
  <c r="A48" i="7"/>
  <c r="A49" i="7"/>
  <c r="A50" i="7"/>
  <c r="A47" i="7"/>
  <c r="A46" i="7"/>
  <c r="A51" i="7"/>
  <c r="A52" i="7"/>
  <c r="A53" i="7"/>
  <c r="A54" i="7"/>
  <c r="A55" i="7"/>
  <c r="A3" i="7"/>
  <c r="D7" i="7"/>
  <c r="E7" i="7"/>
  <c r="C7" i="7"/>
  <c r="B7" i="7"/>
  <c r="C22" i="2"/>
  <c r="A4" i="5"/>
  <c r="K7" i="7" l="1"/>
  <c r="K9" i="7"/>
  <c r="K10" i="7"/>
  <c r="K8" i="7"/>
  <c r="K4" i="7"/>
  <c r="K5" i="7"/>
  <c r="K11" i="7"/>
  <c r="K12" i="7"/>
  <c r="K13" i="7"/>
  <c r="K14" i="7"/>
  <c r="K17" i="7"/>
  <c r="K18" i="7"/>
  <c r="K19" i="7"/>
  <c r="K20" i="7"/>
  <c r="K16" i="7"/>
  <c r="K15" i="7"/>
  <c r="K21" i="7"/>
  <c r="K22" i="7"/>
  <c r="K23" i="7"/>
  <c r="K24" i="7"/>
  <c r="K26" i="7"/>
  <c r="K25" i="7"/>
  <c r="K27" i="7"/>
  <c r="K28" i="7"/>
  <c r="K29" i="7"/>
  <c r="K31" i="7"/>
  <c r="K30" i="7"/>
  <c r="K33" i="7"/>
  <c r="K32" i="7"/>
  <c r="K34" i="7"/>
  <c r="K35" i="7"/>
  <c r="K36" i="7"/>
  <c r="K42" i="7"/>
  <c r="K39" i="7"/>
  <c r="K41" i="7"/>
  <c r="K37" i="7"/>
  <c r="K40" i="7"/>
  <c r="K38" i="7"/>
  <c r="K44" i="7"/>
  <c r="K43" i="7"/>
  <c r="K45" i="7"/>
  <c r="K48" i="7"/>
  <c r="K49" i="7"/>
  <c r="K50" i="7"/>
  <c r="K47" i="7"/>
  <c r="L47" i="7" s="1"/>
  <c r="K46" i="7"/>
  <c r="L46" i="7" s="1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3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5" i="7"/>
  <c r="M44" i="7"/>
  <c r="M36" i="7"/>
  <c r="M35" i="7"/>
  <c r="M34" i="7"/>
  <c r="M29" i="7"/>
  <c r="M28" i="7"/>
  <c r="M27" i="7"/>
  <c r="M23" i="7"/>
  <c r="M22" i="7"/>
  <c r="M21" i="7"/>
  <c r="M20" i="7"/>
  <c r="M19" i="7"/>
  <c r="M14" i="7"/>
  <c r="M13" i="7"/>
  <c r="M12" i="7"/>
  <c r="M11" i="7"/>
  <c r="M10" i="7"/>
  <c r="M3" i="7"/>
  <c r="M46" i="7" l="1"/>
  <c r="M47" i="7"/>
  <c r="L37" i="7"/>
  <c r="M37" i="7" s="1"/>
  <c r="L42" i="7"/>
  <c r="M42" i="7" s="1"/>
  <c r="L38" i="7"/>
  <c r="M38" i="7" s="1"/>
  <c r="L43" i="7"/>
  <c r="M43" i="7" s="1"/>
  <c r="L40" i="7"/>
  <c r="M40" i="7" s="1"/>
  <c r="L39" i="7"/>
  <c r="M39" i="7" s="1"/>
  <c r="L41" i="7"/>
  <c r="M41" i="7" s="1"/>
  <c r="L18" i="7"/>
  <c r="M18" i="7" s="1"/>
  <c r="L16" i="7"/>
  <c r="M16" i="7" s="1"/>
  <c r="L15" i="7"/>
  <c r="M15" i="7" s="1"/>
  <c r="L17" i="7"/>
  <c r="M17" i="7" s="1"/>
  <c r="L25" i="7"/>
  <c r="M25" i="7" s="1"/>
  <c r="L26" i="7"/>
  <c r="M26" i="7" s="1"/>
  <c r="L24" i="7"/>
  <c r="M24" i="7" s="1"/>
  <c r="L33" i="7"/>
  <c r="M33" i="7" s="1"/>
  <c r="L31" i="7"/>
  <c r="M31" i="7" s="1"/>
  <c r="L30" i="7"/>
  <c r="M30" i="7" s="1"/>
  <c r="L32" i="7"/>
  <c r="M32" i="7" s="1"/>
  <c r="L5" i="7"/>
  <c r="M5" i="7" s="1"/>
  <c r="L9" i="7"/>
  <c r="M9" i="7" s="1"/>
  <c r="L6" i="7"/>
  <c r="M6" i="7" s="1"/>
  <c r="L8" i="7"/>
  <c r="M8" i="7" s="1"/>
  <c r="L7" i="7"/>
  <c r="M7" i="7" s="1"/>
  <c r="L4" i="7"/>
  <c r="M4" i="7" s="1"/>
  <c r="C8" i="5"/>
  <c r="AG4" i="5"/>
  <c r="AG7" i="5"/>
  <c r="AG5" i="5"/>
  <c r="AG6" i="5"/>
  <c r="AG13" i="5"/>
  <c r="AG11" i="5"/>
  <c r="AG12" i="5"/>
  <c r="AG10" i="5"/>
  <c r="AG19" i="5"/>
  <c r="AG16" i="5"/>
  <c r="AG18" i="5"/>
  <c r="AG17" i="5"/>
  <c r="AG23" i="5"/>
  <c r="AG28" i="5"/>
  <c r="AG29" i="5"/>
  <c r="AG26" i="5"/>
  <c r="AG22" i="5"/>
  <c r="AG30" i="5"/>
  <c r="AG25" i="5"/>
  <c r="AG27" i="5"/>
  <c r="AG24" i="5"/>
  <c r="AG31" i="5"/>
  <c r="AG34" i="5"/>
  <c r="AG35" i="5"/>
  <c r="AG41" i="5"/>
  <c r="AG38" i="5"/>
  <c r="AG39" i="5"/>
  <c r="AG42" i="5"/>
  <c r="AG44" i="5"/>
  <c r="AG45" i="5"/>
  <c r="AG43" i="5"/>
  <c r="AG40" i="5"/>
  <c r="AG48" i="5"/>
  <c r="AG49" i="5"/>
  <c r="AG61" i="5"/>
  <c r="AG67" i="5"/>
  <c r="AG65" i="5"/>
  <c r="AG66" i="5"/>
  <c r="AG63" i="5"/>
  <c r="AG68" i="5"/>
  <c r="AG52" i="5"/>
  <c r="AG59" i="5"/>
  <c r="AG57" i="5"/>
  <c r="AG54" i="5"/>
  <c r="AG55" i="5"/>
  <c r="AG62" i="5"/>
  <c r="AG69" i="5"/>
  <c r="AG64" i="5"/>
  <c r="AG76" i="5"/>
  <c r="AG84" i="5"/>
  <c r="AG77" i="5"/>
  <c r="AG83" i="5"/>
  <c r="AG78" i="5"/>
  <c r="AG73" i="5"/>
  <c r="AG75" i="5"/>
  <c r="AG74" i="5"/>
  <c r="AG79" i="5"/>
  <c r="AG81" i="5"/>
  <c r="AG85" i="5"/>
  <c r="AG82" i="5"/>
  <c r="AG86" i="5"/>
  <c r="AG80" i="5"/>
  <c r="AG98" i="5"/>
  <c r="AG95" i="5"/>
  <c r="AG93" i="5"/>
  <c r="AG101" i="5"/>
  <c r="AG102" i="5"/>
  <c r="AG90" i="5"/>
  <c r="AG97" i="5"/>
  <c r="AG92" i="5"/>
  <c r="AG99" i="5"/>
  <c r="AG100" i="5"/>
  <c r="AG103" i="5"/>
  <c r="AG104" i="5"/>
  <c r="AG94" i="5"/>
  <c r="AG91" i="5"/>
  <c r="AG96" i="5"/>
  <c r="AG107" i="5"/>
  <c r="AG108" i="5"/>
  <c r="V4" i="5"/>
  <c r="V7" i="5"/>
  <c r="V5" i="5"/>
  <c r="V6" i="5"/>
  <c r="V13" i="5"/>
  <c r="V11" i="5"/>
  <c r="V12" i="5"/>
  <c r="V10" i="5"/>
  <c r="V19" i="5"/>
  <c r="V16" i="5"/>
  <c r="V18" i="5"/>
  <c r="V17" i="5"/>
  <c r="V23" i="5"/>
  <c r="V28" i="5"/>
  <c r="V29" i="5"/>
  <c r="V26" i="5"/>
  <c r="V22" i="5"/>
  <c r="V30" i="5"/>
  <c r="V25" i="5"/>
  <c r="V27" i="5"/>
  <c r="V24" i="5"/>
  <c r="V31" i="5"/>
  <c r="V34" i="5"/>
  <c r="V35" i="5"/>
  <c r="V41" i="5"/>
  <c r="V38" i="5"/>
  <c r="V39" i="5"/>
  <c r="V42" i="5"/>
  <c r="V44" i="5"/>
  <c r="V45" i="5"/>
  <c r="V43" i="5"/>
  <c r="V40" i="5"/>
  <c r="V48" i="5"/>
  <c r="V49" i="5"/>
  <c r="V61" i="5"/>
  <c r="V67" i="5"/>
  <c r="V65" i="5"/>
  <c r="V66" i="5"/>
  <c r="V63" i="5"/>
  <c r="V68" i="5"/>
  <c r="V52" i="5"/>
  <c r="V59" i="5"/>
  <c r="V57" i="5"/>
  <c r="V54" i="5"/>
  <c r="V55" i="5"/>
  <c r="V62" i="5"/>
  <c r="V69" i="5"/>
  <c r="V64" i="5"/>
  <c r="V60" i="5"/>
  <c r="V58" i="5"/>
  <c r="V70" i="5"/>
  <c r="V76" i="5"/>
  <c r="V84" i="5"/>
  <c r="V77" i="5"/>
  <c r="V83" i="5"/>
  <c r="V78" i="5"/>
  <c r="V73" i="5"/>
  <c r="V75" i="5"/>
  <c r="V74" i="5"/>
  <c r="V79" i="5"/>
  <c r="V81" i="5"/>
  <c r="V85" i="5"/>
  <c r="V82" i="5"/>
  <c r="V86" i="5"/>
  <c r="V80" i="5"/>
  <c r="V98" i="5"/>
  <c r="V95" i="5"/>
  <c r="V93" i="5"/>
  <c r="V101" i="5"/>
  <c r="V102" i="5"/>
  <c r="V90" i="5"/>
  <c r="V97" i="5"/>
  <c r="V92" i="5"/>
  <c r="V99" i="5"/>
  <c r="V100" i="5"/>
  <c r="V103" i="5"/>
  <c r="V104" i="5"/>
  <c r="V94" i="5"/>
  <c r="V91" i="5"/>
  <c r="V96" i="5"/>
  <c r="V107" i="5"/>
  <c r="V108" i="5"/>
  <c r="P4" i="5"/>
  <c r="P7" i="5"/>
  <c r="P5" i="5"/>
  <c r="P6" i="5"/>
  <c r="P13" i="5"/>
  <c r="P11" i="5"/>
  <c r="P12" i="5"/>
  <c r="P10" i="5"/>
  <c r="P19" i="5"/>
  <c r="P16" i="5"/>
  <c r="P18" i="5"/>
  <c r="P17" i="5"/>
  <c r="P23" i="5"/>
  <c r="P28" i="5"/>
  <c r="P29" i="5"/>
  <c r="P26" i="5"/>
  <c r="P22" i="5"/>
  <c r="P30" i="5"/>
  <c r="P25" i="5"/>
  <c r="P27" i="5"/>
  <c r="P24" i="5"/>
  <c r="P31" i="5"/>
  <c r="P34" i="5"/>
  <c r="P35" i="5"/>
  <c r="P41" i="5"/>
  <c r="P38" i="5"/>
  <c r="P39" i="5"/>
  <c r="P42" i="5"/>
  <c r="P44" i="5"/>
  <c r="P45" i="5"/>
  <c r="P43" i="5"/>
  <c r="P40" i="5"/>
  <c r="P48" i="5"/>
  <c r="P49" i="5"/>
  <c r="P61" i="5"/>
  <c r="P67" i="5"/>
  <c r="P65" i="5"/>
  <c r="P66" i="5"/>
  <c r="P63" i="5"/>
  <c r="P68" i="5"/>
  <c r="P52" i="5"/>
  <c r="P59" i="5"/>
  <c r="P57" i="5"/>
  <c r="P54" i="5"/>
  <c r="P55" i="5"/>
  <c r="P62" i="5"/>
  <c r="P69" i="5"/>
  <c r="P64" i="5"/>
  <c r="P60" i="5"/>
  <c r="P58" i="5"/>
  <c r="P70" i="5"/>
  <c r="P76" i="5"/>
  <c r="P84" i="5"/>
  <c r="P77" i="5"/>
  <c r="P83" i="5"/>
  <c r="P78" i="5"/>
  <c r="P73" i="5"/>
  <c r="P75" i="5"/>
  <c r="P74" i="5"/>
  <c r="P79" i="5"/>
  <c r="P81" i="5"/>
  <c r="P85" i="5"/>
  <c r="P82" i="5"/>
  <c r="P86" i="5"/>
  <c r="P80" i="5"/>
  <c r="P98" i="5"/>
  <c r="P95" i="5"/>
  <c r="P93" i="5"/>
  <c r="P101" i="5"/>
  <c r="P102" i="5"/>
  <c r="P90" i="5"/>
  <c r="P97" i="5"/>
  <c r="P92" i="5"/>
  <c r="P99" i="5"/>
  <c r="P100" i="5"/>
  <c r="P103" i="5"/>
  <c r="P104" i="5"/>
  <c r="P94" i="5"/>
  <c r="P91" i="5"/>
  <c r="P96" i="5"/>
  <c r="P107" i="5"/>
  <c r="P108" i="5"/>
  <c r="AD4" i="5"/>
  <c r="AD5" i="5"/>
  <c r="AD6" i="5"/>
  <c r="AD11" i="5"/>
  <c r="AD12" i="5"/>
  <c r="AD10" i="5"/>
  <c r="AD16" i="5"/>
  <c r="AD18" i="5"/>
  <c r="AD17" i="5"/>
  <c r="AD23" i="5"/>
  <c r="AD26" i="5"/>
  <c r="AD22" i="5"/>
  <c r="AD25" i="5"/>
  <c r="AD27" i="5"/>
  <c r="AD24" i="5"/>
  <c r="AD34" i="5"/>
  <c r="AD41" i="5"/>
  <c r="AD38" i="5"/>
  <c r="AD39" i="5"/>
  <c r="AD42" i="5"/>
  <c r="AD44" i="5"/>
  <c r="AD45" i="5"/>
  <c r="AD43" i="5"/>
  <c r="AD40" i="5"/>
  <c r="AD61" i="5"/>
  <c r="AD65" i="5"/>
  <c r="AD52" i="5"/>
  <c r="AD59" i="5"/>
  <c r="AD57" i="5"/>
  <c r="AD54" i="5"/>
  <c r="AD55" i="5"/>
  <c r="AD62" i="5"/>
  <c r="AD64" i="5"/>
  <c r="AD76" i="5"/>
  <c r="AD77" i="5"/>
  <c r="AD78" i="5"/>
  <c r="AD73" i="5"/>
  <c r="AD75" i="5"/>
  <c r="AD74" i="5"/>
  <c r="AD79" i="5"/>
  <c r="AD81" i="5"/>
  <c r="AD82" i="5"/>
  <c r="AD80" i="5"/>
  <c r="AD98" i="5"/>
  <c r="AD95" i="5"/>
  <c r="AD93" i="5"/>
  <c r="AD102" i="5"/>
  <c r="AD90" i="5"/>
  <c r="AD97" i="5"/>
  <c r="AD92" i="5"/>
  <c r="AD94" i="5"/>
  <c r="AD91" i="5"/>
  <c r="AD96" i="5"/>
  <c r="AD107" i="5"/>
  <c r="AD108" i="5"/>
  <c r="Z4" i="5"/>
  <c r="Z5" i="5"/>
  <c r="Z6" i="5"/>
  <c r="Z11" i="5"/>
  <c r="Z12" i="5"/>
  <c r="Z10" i="5"/>
  <c r="Z16" i="5"/>
  <c r="Z18" i="5"/>
  <c r="Z17" i="5"/>
  <c r="Z23" i="5"/>
  <c r="Z26" i="5"/>
  <c r="Z22" i="5"/>
  <c r="Z25" i="5"/>
  <c r="Z27" i="5"/>
  <c r="Z24" i="5"/>
  <c r="Z34" i="5"/>
  <c r="Z41" i="5"/>
  <c r="Z38" i="5"/>
  <c r="Z39" i="5"/>
  <c r="Z42" i="5"/>
  <c r="Z44" i="5"/>
  <c r="Z45" i="5"/>
  <c r="Z43" i="5"/>
  <c r="Z40" i="5"/>
  <c r="Z61" i="5"/>
  <c r="Z65" i="5"/>
  <c r="Z66" i="5"/>
  <c r="Z63" i="5"/>
  <c r="Z52" i="5"/>
  <c r="Z59" i="5"/>
  <c r="Z57" i="5"/>
  <c r="Z54" i="5"/>
  <c r="Z55" i="5"/>
  <c r="Z62" i="5"/>
  <c r="Z64" i="5"/>
  <c r="Z76" i="5"/>
  <c r="Z77" i="5"/>
  <c r="Z78" i="5"/>
  <c r="Z73" i="5"/>
  <c r="Z75" i="5"/>
  <c r="Z74" i="5"/>
  <c r="Z79" i="5"/>
  <c r="Z81" i="5"/>
  <c r="Z82" i="5"/>
  <c r="Z86" i="5"/>
  <c r="Z80" i="5"/>
  <c r="Z98" i="5"/>
  <c r="Z95" i="5"/>
  <c r="Z93" i="5"/>
  <c r="Z102" i="5"/>
  <c r="Z90" i="5"/>
  <c r="Z97" i="5"/>
  <c r="Z92" i="5"/>
  <c r="Z94" i="5"/>
  <c r="Z91" i="5"/>
  <c r="Z96" i="5"/>
  <c r="Z107" i="5"/>
  <c r="Z108" i="5"/>
  <c r="T4" i="5"/>
  <c r="T5" i="5"/>
  <c r="T6" i="5"/>
  <c r="T11" i="5"/>
  <c r="T12" i="5"/>
  <c r="T10" i="5"/>
  <c r="T18" i="5"/>
  <c r="T17" i="5"/>
  <c r="T23" i="5"/>
  <c r="T26" i="5"/>
  <c r="T22" i="5"/>
  <c r="T25" i="5"/>
  <c r="T27" i="5"/>
  <c r="T24" i="5"/>
  <c r="T34" i="5"/>
  <c r="T41" i="5"/>
  <c r="T38" i="5"/>
  <c r="T39" i="5"/>
  <c r="T44" i="5"/>
  <c r="T45" i="5"/>
  <c r="T43" i="5"/>
  <c r="T40" i="5"/>
  <c r="T61" i="5"/>
  <c r="T65" i="5"/>
  <c r="T66" i="5"/>
  <c r="T63" i="5"/>
  <c r="T52" i="5"/>
  <c r="T59" i="5"/>
  <c r="T57" i="5"/>
  <c r="T54" i="5"/>
  <c r="T55" i="5"/>
  <c r="T62" i="5"/>
  <c r="T64" i="5"/>
  <c r="T60" i="5"/>
  <c r="T58" i="5"/>
  <c r="T76" i="5"/>
  <c r="T77" i="5"/>
  <c r="T78" i="5"/>
  <c r="T73" i="5"/>
  <c r="T75" i="5"/>
  <c r="T74" i="5"/>
  <c r="T79" i="5"/>
  <c r="T80" i="5"/>
  <c r="T98" i="5"/>
  <c r="T95" i="5"/>
  <c r="T93" i="5"/>
  <c r="T90" i="5"/>
  <c r="T97" i="5"/>
  <c r="T92" i="5"/>
  <c r="T99" i="5"/>
  <c r="T100" i="5"/>
  <c r="T103" i="5"/>
  <c r="T104" i="5"/>
  <c r="T94" i="5"/>
  <c r="T91" i="5"/>
  <c r="T96" i="5"/>
  <c r="T107" i="5"/>
  <c r="T108" i="5"/>
  <c r="AE65" i="5" l="1"/>
  <c r="AE45" i="5"/>
  <c r="AE27" i="5"/>
  <c r="AE23" i="5"/>
  <c r="AE5" i="5"/>
  <c r="AE79" i="5"/>
  <c r="AE62" i="5"/>
  <c r="AE59" i="5"/>
  <c r="AE42" i="5"/>
  <c r="AE22" i="5"/>
  <c r="AE93" i="5"/>
  <c r="AH58" i="5"/>
  <c r="AE10" i="5"/>
  <c r="AE96" i="5"/>
  <c r="AE81" i="5"/>
  <c r="AE64" i="5"/>
  <c r="AE61" i="5"/>
  <c r="AE44" i="5"/>
  <c r="AH60" i="5"/>
  <c r="AE91" i="5"/>
  <c r="AE102" i="5"/>
  <c r="AE80" i="5"/>
  <c r="AE77" i="5"/>
  <c r="AE55" i="5"/>
  <c r="AE24" i="5"/>
  <c r="AE92" i="5"/>
  <c r="AE97" i="5"/>
  <c r="AE90" i="5"/>
  <c r="AE95" i="5"/>
  <c r="AE98" i="5"/>
  <c r="AE94" i="5"/>
  <c r="AE108" i="5"/>
  <c r="AE107" i="5"/>
  <c r="AE78" i="5"/>
  <c r="AE74" i="5"/>
  <c r="AE75" i="5"/>
  <c r="AE73" i="5"/>
  <c r="AE76" i="5"/>
  <c r="AE82" i="5"/>
  <c r="AE54" i="5"/>
  <c r="AE57" i="5"/>
  <c r="AE52" i="5"/>
  <c r="AE39" i="5"/>
  <c r="AE38" i="5"/>
  <c r="AE41" i="5"/>
  <c r="AE40" i="5"/>
  <c r="AE43" i="5"/>
  <c r="AE34" i="5"/>
  <c r="AH70" i="5"/>
  <c r="AE26" i="5"/>
  <c r="AE25" i="5"/>
  <c r="AE6" i="5"/>
  <c r="AE4" i="5"/>
  <c r="AE17" i="5"/>
  <c r="AE16" i="5"/>
  <c r="AE18" i="5"/>
  <c r="AE11" i="5"/>
  <c r="AE12" i="5"/>
  <c r="AH34" i="5"/>
  <c r="AH5" i="5"/>
  <c r="AH74" i="5"/>
  <c r="AH99" i="5"/>
  <c r="AH45" i="5"/>
  <c r="AH64" i="5"/>
  <c r="AH68" i="5"/>
  <c r="AH16" i="5"/>
  <c r="AH73" i="5"/>
  <c r="AH11" i="5"/>
  <c r="AH25" i="5"/>
  <c r="AH94" i="5"/>
  <c r="AH102" i="5"/>
  <c r="AH86" i="5"/>
  <c r="AH78" i="5"/>
  <c r="AH76" i="5"/>
  <c r="AH62" i="5"/>
  <c r="AH66" i="5"/>
  <c r="AH38" i="5"/>
  <c r="AH35" i="5"/>
  <c r="AH31" i="5"/>
  <c r="AH30" i="5"/>
  <c r="AH28" i="5"/>
  <c r="AH17" i="5"/>
  <c r="O1" i="7"/>
  <c r="M1" i="7"/>
  <c r="R6" i="7"/>
  <c r="R4" i="7"/>
  <c r="R5" i="7"/>
  <c r="AH13" i="5"/>
  <c r="AH108" i="5"/>
  <c r="AH97" i="5"/>
  <c r="AH85" i="5"/>
  <c r="AH77" i="5"/>
  <c r="AH54" i="5"/>
  <c r="AH67" i="5"/>
  <c r="AH104" i="5"/>
  <c r="AH92" i="5"/>
  <c r="AH55" i="5"/>
  <c r="AH65" i="5"/>
  <c r="AH44" i="5"/>
  <c r="AH41" i="5"/>
  <c r="AH24" i="5"/>
  <c r="AH22" i="5"/>
  <c r="AH23" i="5"/>
  <c r="AH18" i="5"/>
  <c r="AH98" i="5"/>
  <c r="AH79" i="5"/>
  <c r="AH59" i="5"/>
  <c r="AH100" i="5"/>
  <c r="AH90" i="5"/>
  <c r="AH84" i="5"/>
  <c r="AH63" i="5"/>
  <c r="AH61" i="5"/>
  <c r="AH48" i="5"/>
  <c r="AH43" i="5"/>
  <c r="AH39" i="5"/>
  <c r="AH10" i="5"/>
  <c r="AH4" i="5"/>
  <c r="AH101" i="5"/>
  <c r="AH82" i="5"/>
  <c r="AH83" i="5"/>
  <c r="AH52" i="5"/>
  <c r="AH103" i="5"/>
  <c r="AH96" i="5"/>
  <c r="AH93" i="5"/>
  <c r="AH75" i="5"/>
  <c r="AH107" i="5"/>
  <c r="AH91" i="5"/>
  <c r="AH95" i="5"/>
  <c r="AH80" i="5"/>
  <c r="AH81" i="5"/>
  <c r="AH69" i="5"/>
  <c r="AH57" i="5"/>
  <c r="AH6" i="5"/>
  <c r="AH12" i="5"/>
  <c r="AH19" i="5"/>
  <c r="AH29" i="5"/>
  <c r="AH7" i="5"/>
  <c r="AH26" i="5"/>
  <c r="AH27" i="5"/>
  <c r="AH42" i="5"/>
  <c r="AH40" i="5"/>
  <c r="AH49" i="5"/>
  <c r="AI22" i="5" l="1"/>
  <c r="AI24" i="5"/>
  <c r="AI27" i="5"/>
  <c r="AI23" i="5"/>
  <c r="AI26" i="5"/>
  <c r="AI10" i="5"/>
  <c r="AI12" i="5"/>
  <c r="AI38" i="5"/>
  <c r="AI40" i="5"/>
  <c r="AI39" i="5"/>
  <c r="AI43" i="5"/>
  <c r="AI42" i="5"/>
  <c r="AI57" i="5"/>
  <c r="AI58" i="5"/>
  <c r="AI56" i="5"/>
  <c r="AI61" i="5"/>
  <c r="AI55" i="5"/>
  <c r="AI64" i="5"/>
  <c r="AI66" i="5"/>
  <c r="AI53" i="5"/>
  <c r="AI59" i="5"/>
  <c r="AI52" i="5"/>
  <c r="AI54" i="5"/>
  <c r="AI60" i="5"/>
  <c r="AI65" i="5"/>
  <c r="AI62" i="5"/>
  <c r="AI93" i="5"/>
  <c r="AI97" i="5"/>
  <c r="AI96" i="5"/>
  <c r="AI92" i="5"/>
  <c r="AI98" i="5"/>
  <c r="AI102" i="5"/>
  <c r="AI99" i="5"/>
  <c r="AI94" i="5"/>
  <c r="AI95" i="5"/>
  <c r="AI90" i="5"/>
  <c r="AI100" i="5"/>
  <c r="AI91" i="5"/>
  <c r="AI101" i="5"/>
  <c r="AI108" i="5"/>
  <c r="AI107" i="5"/>
  <c r="AI78" i="5"/>
  <c r="AI79" i="5"/>
  <c r="AI75" i="5"/>
  <c r="AI74" i="5"/>
  <c r="AI76" i="5"/>
  <c r="AI73" i="5"/>
  <c r="AI81" i="5"/>
  <c r="AI80" i="5"/>
  <c r="AI77" i="5"/>
  <c r="AI83" i="5"/>
  <c r="AI16" i="5"/>
  <c r="AI18" i="5"/>
  <c r="AI17" i="5"/>
  <c r="AI5" i="5"/>
  <c r="AI6" i="5"/>
  <c r="AI4" i="5"/>
  <c r="M5" i="5"/>
  <c r="M6" i="5"/>
  <c r="M13" i="5"/>
  <c r="M11" i="5"/>
  <c r="M12" i="5"/>
  <c r="M10" i="5"/>
  <c r="M19" i="5"/>
  <c r="M16" i="5"/>
  <c r="M18" i="5"/>
  <c r="M17" i="5"/>
  <c r="M28" i="5"/>
  <c r="M29" i="5"/>
  <c r="M26" i="5"/>
  <c r="M22" i="5"/>
  <c r="M30" i="5"/>
  <c r="M25" i="5"/>
  <c r="M27" i="5"/>
  <c r="M31" i="5"/>
  <c r="M34" i="5"/>
  <c r="M35" i="5"/>
  <c r="M41" i="5"/>
  <c r="M38" i="5"/>
  <c r="M39" i="5"/>
  <c r="M42" i="5"/>
  <c r="M44" i="5"/>
  <c r="M45" i="5"/>
  <c r="M43" i="5"/>
  <c r="M40" i="5"/>
  <c r="M48" i="5"/>
  <c r="M49" i="5"/>
  <c r="M61" i="5"/>
  <c r="M67" i="5"/>
  <c r="M65" i="5"/>
  <c r="M66" i="5"/>
  <c r="M63" i="5"/>
  <c r="M68" i="5"/>
  <c r="M52" i="5"/>
  <c r="M59" i="5"/>
  <c r="M57" i="5"/>
  <c r="M54" i="5"/>
  <c r="M55" i="5"/>
  <c r="M62" i="5"/>
  <c r="M69" i="5"/>
  <c r="M64" i="5"/>
  <c r="M60" i="5"/>
  <c r="M58" i="5"/>
  <c r="M70" i="5"/>
  <c r="M76" i="5"/>
  <c r="M74" i="5"/>
  <c r="M79" i="5"/>
  <c r="M81" i="5"/>
  <c r="M85" i="5"/>
  <c r="M82" i="5"/>
  <c r="M86" i="5"/>
  <c r="M80" i="5"/>
  <c r="M98" i="5"/>
  <c r="M95" i="5"/>
  <c r="M93" i="5"/>
  <c r="M101" i="5"/>
  <c r="M102" i="5"/>
  <c r="M90" i="5"/>
  <c r="M97" i="5"/>
  <c r="M92" i="5"/>
  <c r="M99" i="5"/>
  <c r="M100" i="5"/>
  <c r="M103" i="5"/>
  <c r="M104" i="5"/>
  <c r="M94" i="5"/>
  <c r="M91" i="5"/>
  <c r="M96" i="5"/>
  <c r="M107" i="5"/>
  <c r="M108" i="5"/>
  <c r="I4" i="5"/>
  <c r="I5" i="5"/>
  <c r="I6" i="5"/>
  <c r="I11" i="5"/>
  <c r="I12" i="5"/>
  <c r="I10" i="5"/>
  <c r="I16" i="5"/>
  <c r="I18" i="5"/>
  <c r="I17" i="5"/>
  <c r="I23" i="5"/>
  <c r="I26" i="5"/>
  <c r="I22" i="5"/>
  <c r="I25" i="5"/>
  <c r="I24" i="5"/>
  <c r="I34" i="5"/>
  <c r="I41" i="5"/>
  <c r="I38" i="5"/>
  <c r="I39" i="5"/>
  <c r="I42" i="5"/>
  <c r="I40" i="5"/>
  <c r="I61" i="5"/>
  <c r="I65" i="5"/>
  <c r="I63" i="5"/>
  <c r="I52" i="5"/>
  <c r="I59" i="5"/>
  <c r="I57" i="5"/>
  <c r="I54" i="5"/>
  <c r="I55" i="5"/>
  <c r="I62" i="5"/>
  <c r="I60" i="5"/>
  <c r="I58" i="5"/>
  <c r="I76" i="5"/>
  <c r="I77" i="5"/>
  <c r="I83" i="5"/>
  <c r="I78" i="5"/>
  <c r="I73" i="5"/>
  <c r="I75" i="5"/>
  <c r="I74" i="5"/>
  <c r="I79" i="5"/>
  <c r="I81" i="5"/>
  <c r="I82" i="5"/>
  <c r="I80" i="5"/>
  <c r="I98" i="5"/>
  <c r="I95" i="5"/>
  <c r="I93" i="5"/>
  <c r="I101" i="5"/>
  <c r="I102" i="5"/>
  <c r="I90" i="5"/>
  <c r="I97" i="5"/>
  <c r="I92" i="5"/>
  <c r="I99" i="5"/>
  <c r="I100" i="5"/>
  <c r="I103" i="5"/>
  <c r="I104" i="5"/>
  <c r="I94" i="5"/>
  <c r="I91" i="5"/>
  <c r="I96" i="5"/>
  <c r="I107" i="5"/>
  <c r="I108" i="5"/>
  <c r="A108" i="5"/>
  <c r="B108" i="5"/>
  <c r="C108" i="5"/>
  <c r="D108" i="5"/>
  <c r="E108" i="5"/>
  <c r="B107" i="5"/>
  <c r="C107" i="5"/>
  <c r="D107" i="5"/>
  <c r="E107" i="5"/>
  <c r="A49" i="5"/>
  <c r="B49" i="5"/>
  <c r="C49" i="5"/>
  <c r="D49" i="5"/>
  <c r="E49" i="5"/>
  <c r="B48" i="5"/>
  <c r="C48" i="5"/>
  <c r="D48" i="5"/>
  <c r="E48" i="5"/>
  <c r="A35" i="5"/>
  <c r="A16" i="5"/>
  <c r="B16" i="5"/>
  <c r="C16" i="5"/>
  <c r="D16" i="5"/>
  <c r="E16" i="5"/>
  <c r="A18" i="5"/>
  <c r="B18" i="5"/>
  <c r="C18" i="5"/>
  <c r="D18" i="5"/>
  <c r="E18" i="5"/>
  <c r="A17" i="5"/>
  <c r="B17" i="5"/>
  <c r="C17" i="5"/>
  <c r="D17" i="5"/>
  <c r="E17" i="5"/>
  <c r="B19" i="5"/>
  <c r="C19" i="5"/>
  <c r="D19" i="5"/>
  <c r="E19" i="5"/>
  <c r="A107" i="5"/>
  <c r="A98" i="5"/>
  <c r="A76" i="5"/>
  <c r="A61" i="5"/>
  <c r="A48" i="5"/>
  <c r="A41" i="5"/>
  <c r="A34" i="5"/>
  <c r="A23" i="5"/>
  <c r="A19" i="5"/>
  <c r="A13" i="5"/>
  <c r="C109" i="5"/>
  <c r="C36" i="5"/>
  <c r="C20" i="5"/>
  <c r="C111" i="5" l="1"/>
  <c r="F113" i="2"/>
  <c r="C111" i="2"/>
  <c r="C107" i="2"/>
  <c r="C90" i="2"/>
  <c r="C48" i="2"/>
  <c r="C52" i="2"/>
  <c r="C38" i="2"/>
  <c r="C34" i="2"/>
  <c r="C16" i="2"/>
  <c r="C10" i="2"/>
  <c r="I1" i="4" l="1"/>
  <c r="BK1" i="3"/>
  <c r="C113" i="2"/>
</calcChain>
</file>

<file path=xl/sharedStrings.xml><?xml version="1.0" encoding="utf-8"?>
<sst xmlns="http://schemas.openxmlformats.org/spreadsheetml/2006/main" count="4295" uniqueCount="1002">
  <si>
    <t>IQ No.</t>
  </si>
  <si>
    <t>Rider Name</t>
  </si>
  <si>
    <t>Horse Name</t>
  </si>
  <si>
    <t>School Name</t>
  </si>
  <si>
    <t>Notes</t>
  </si>
  <si>
    <t>Primary 50cm</t>
  </si>
  <si>
    <t>Phoebe Sellick</t>
  </si>
  <si>
    <t>CLASSIC GEM</t>
  </si>
  <si>
    <t>The Scots PGC College - Warwick</t>
  </si>
  <si>
    <t>KINGS GINA</t>
  </si>
  <si>
    <t>Shakira Hilton</t>
  </si>
  <si>
    <t>BUNDILLA LASS</t>
  </si>
  <si>
    <t>Jack Perkins</t>
  </si>
  <si>
    <t>CORVAN PARK LATTE</t>
  </si>
  <si>
    <t>Total Riders</t>
  </si>
  <si>
    <t>Primary 60cm</t>
  </si>
  <si>
    <t xml:space="preserve">WORKALOT ROCKIN ROYALTY </t>
  </si>
  <si>
    <t>St Patricks School - St George</t>
  </si>
  <si>
    <t>WOODSVILLE CUPID</t>
  </si>
  <si>
    <t>KENARLA LADY LENA</t>
  </si>
  <si>
    <t>The Glennie School - Toowoomba</t>
  </si>
  <si>
    <t>Primary 70cm</t>
  </si>
  <si>
    <t>NEENAHS DIAMONDS &amp; PEARLS</t>
  </si>
  <si>
    <t>KING VAMP</t>
  </si>
  <si>
    <t>Pittsworth State School - Pittsworth</t>
  </si>
  <si>
    <t>Keeleigh Wise</t>
  </si>
  <si>
    <t>HALF MOON BEETLES CHOICE</t>
  </si>
  <si>
    <t>Secondary 70cm</t>
  </si>
  <si>
    <t>Pip Wolstenholme</t>
  </si>
  <si>
    <t>HUMMER PARK</t>
  </si>
  <si>
    <t>Holly Willmington</t>
  </si>
  <si>
    <t>EUSTON SILK RIBBONS</t>
  </si>
  <si>
    <t>Grace Muirhead</t>
  </si>
  <si>
    <t>MONDESO PARK CENTRE STAGE</t>
  </si>
  <si>
    <t>Independant</t>
  </si>
  <si>
    <t>Rachel Kirkwood</t>
  </si>
  <si>
    <t>COOLAMAN</t>
  </si>
  <si>
    <t>Downlands College - Toowoomba</t>
  </si>
  <si>
    <t>Nickayla Lyons</t>
  </si>
  <si>
    <t>BROUGHTONVALE REMINISCE</t>
  </si>
  <si>
    <t>Primary 80cm</t>
  </si>
  <si>
    <t>TITAN DEBUT</t>
  </si>
  <si>
    <t>Secondary 80cm</t>
  </si>
  <si>
    <t>Rebecca Mullen</t>
  </si>
  <si>
    <t>QUIRINDI CRUISER</t>
  </si>
  <si>
    <t>Fairholme College - Toowoomba</t>
  </si>
  <si>
    <t>Stuartholme School - Toowong</t>
  </si>
  <si>
    <t>GRAND CAYMAN</t>
  </si>
  <si>
    <t>Anna Hegerty</t>
  </si>
  <si>
    <t>FARLEIGH KATIA</t>
  </si>
  <si>
    <t>JESTER STURGESS</t>
  </si>
  <si>
    <t>Secondary 90cm</t>
  </si>
  <si>
    <t>Dominique Holtkamp</t>
  </si>
  <si>
    <t>WARREGO KATIE</t>
  </si>
  <si>
    <t>Independent</t>
  </si>
  <si>
    <t>Bridget Noble</t>
  </si>
  <si>
    <t>SHES MY MATE</t>
  </si>
  <si>
    <t>Warwick State High School - Warwick</t>
  </si>
  <si>
    <t>Felicity Sellick</t>
  </si>
  <si>
    <t>ROCKIN PARTY</t>
  </si>
  <si>
    <t>Pam Reilly</t>
  </si>
  <si>
    <t>Olivia Sutton</t>
  </si>
  <si>
    <t>Ellie Reedy</t>
  </si>
  <si>
    <t>Jemma Brown</t>
  </si>
  <si>
    <t>JIVE BANDIT</t>
  </si>
  <si>
    <t>Oakey State High School - Oakey</t>
  </si>
  <si>
    <t>Rebecca Roellgen</t>
  </si>
  <si>
    <t>GOLD COAST</t>
  </si>
  <si>
    <t>Piper Wise</t>
  </si>
  <si>
    <t>GARNET TALISMAN</t>
  </si>
  <si>
    <t>Zoe Lesslie</t>
  </si>
  <si>
    <t>DREAMS COME TRUE</t>
  </si>
  <si>
    <t>Max Keable</t>
  </si>
  <si>
    <t>DAKOTA</t>
  </si>
  <si>
    <t>Tye Wickham</t>
  </si>
  <si>
    <t>COMMANDO</t>
  </si>
  <si>
    <t>Abby Grayson</t>
  </si>
  <si>
    <t>Assumption College - Warwick</t>
  </si>
  <si>
    <t>Dylan Goodchild</t>
  </si>
  <si>
    <t>ALL WRAPPED UP</t>
  </si>
  <si>
    <t>Laynee Saal</t>
  </si>
  <si>
    <t>A LITTLE SUN</t>
  </si>
  <si>
    <t>Secondary 100cm</t>
  </si>
  <si>
    <t>WARREGO TINKERBELL</t>
  </si>
  <si>
    <t>Dakota Cooke</t>
  </si>
  <si>
    <t>ROCKET SCIENCE</t>
  </si>
  <si>
    <t>QUOLAS WOODEN EPONA</t>
  </si>
  <si>
    <t>Amilia Schooley</t>
  </si>
  <si>
    <t>POCKET CHANGE</t>
  </si>
  <si>
    <t>NOTDANEPRINCE</t>
  </si>
  <si>
    <t>LIFE TO THE MAX</t>
  </si>
  <si>
    <t>Ashlee Sturgess</t>
  </si>
  <si>
    <t>JUST IS</t>
  </si>
  <si>
    <t>IN CAHOOTS</t>
  </si>
  <si>
    <t>FARLEIGH SANDRINGHAM</t>
  </si>
  <si>
    <t>Georgia Rohde</t>
  </si>
  <si>
    <t>BOURNE IDENTITY</t>
  </si>
  <si>
    <t>Lexi Wilkinson</t>
  </si>
  <si>
    <t>ALL ENERGY</t>
  </si>
  <si>
    <t>Secondary 110cm</t>
  </si>
  <si>
    <t>Amelia Doering</t>
  </si>
  <si>
    <t>SPRING CREEK TOLSTOY</t>
  </si>
  <si>
    <t>Maddie Mathies</t>
  </si>
  <si>
    <t>POPS CADILLAC</t>
  </si>
  <si>
    <t>Tom Keable</t>
  </si>
  <si>
    <t>ELLIOTS A WARRIOR</t>
  </si>
  <si>
    <t>Shelby Emmerton</t>
  </si>
  <si>
    <t>DUTCH DIAMONDS</t>
  </si>
  <si>
    <t>ANCHORBAR SANTOS</t>
  </si>
  <si>
    <t>Bridie Emmerton</t>
  </si>
  <si>
    <t>ALMAY</t>
  </si>
  <si>
    <t>Secondary 120cm</t>
  </si>
  <si>
    <t>LISSADELL ZUBA</t>
  </si>
  <si>
    <t>GRANDE EXITO</t>
  </si>
  <si>
    <t>Phoebe Riordan</t>
  </si>
  <si>
    <t>ANOTHER CONQUEST</t>
  </si>
  <si>
    <t>Tara Wilkinson</t>
  </si>
  <si>
    <t>HARMONY HILLS FABIO</t>
  </si>
  <si>
    <t>Kate Bellars</t>
  </si>
  <si>
    <t>TILLY TROUBLE</t>
  </si>
  <si>
    <t>AZTEC MAGIC</t>
  </si>
  <si>
    <t>CARBINES LETHAL COPY</t>
  </si>
  <si>
    <t>Georgette Emmerton</t>
  </si>
  <si>
    <t>APACHE KITTEN</t>
  </si>
  <si>
    <t>Mundubbera State School - Mundubbera</t>
  </si>
  <si>
    <t>Emma Fitzgerald</t>
  </si>
  <si>
    <t>Bronte Rigney</t>
  </si>
  <si>
    <t>Anastasia Topalov</t>
  </si>
  <si>
    <t xml:space="preserve">Mary Mackillop Catholic College - Highfields </t>
  </si>
  <si>
    <t>Roma Kaho</t>
  </si>
  <si>
    <t xml:space="preserve">Toowoomba Anglican College &amp; Preparatory School - </t>
  </si>
  <si>
    <t>Holly Hurst</t>
  </si>
  <si>
    <t>St Thomas Mores Primary School - Toowoomba</t>
  </si>
  <si>
    <t>Koen Saal</t>
  </si>
  <si>
    <t>HONEY BUNNY</t>
  </si>
  <si>
    <t>Holly Sturgess</t>
  </si>
  <si>
    <t>Chinchilla State Primary School - Chinchilla</t>
  </si>
  <si>
    <t>AKVBRA</t>
  </si>
  <si>
    <t>Cecilia Palmer</t>
  </si>
  <si>
    <t>BALLY MOUNTAIN</t>
  </si>
  <si>
    <t>Somerville House - South Brisbane</t>
  </si>
  <si>
    <t>NZ POWERFULL</t>
  </si>
  <si>
    <t>A.B. Patterson College - Arundel</t>
  </si>
  <si>
    <t>Samantha Robertson</t>
  </si>
  <si>
    <t>PIAURORA GT</t>
  </si>
  <si>
    <t>TBA</t>
  </si>
  <si>
    <t>Jasmine Holland</t>
  </si>
  <si>
    <t>PURBECK FINALE</t>
  </si>
  <si>
    <t>Nambour Christian College - Nambour</t>
  </si>
  <si>
    <t>TORNADO</t>
  </si>
  <si>
    <t>CENTAZURE</t>
  </si>
  <si>
    <t>Tamsyn Breeze</t>
  </si>
  <si>
    <t>THE CLANDY MAN CAN</t>
  </si>
  <si>
    <t>West Moreton Anglican College - Karrabin</t>
  </si>
  <si>
    <t>Lauren Bougoure</t>
  </si>
  <si>
    <t>BUSH HILL LORD EMILIO</t>
  </si>
  <si>
    <t>Chinchilla State High School - Chinchilla</t>
  </si>
  <si>
    <t>Mitchell Mack</t>
  </si>
  <si>
    <t>KITARA CATTIER</t>
  </si>
  <si>
    <t>Marliese Schippani</t>
  </si>
  <si>
    <t>LIBERTY LADY</t>
  </si>
  <si>
    <t>Saint Stephen's College - Coomera</t>
  </si>
  <si>
    <t>Bryce Mckenzie</t>
  </si>
  <si>
    <t xml:space="preserve">BRADYVALE ILLUSION </t>
  </si>
  <si>
    <t>Christopher Holland</t>
  </si>
  <si>
    <t>ELSA</t>
  </si>
  <si>
    <t>Jasmine Alexanderson</t>
  </si>
  <si>
    <t xml:space="preserve">KOLORA STUD BELLHAVEN CAIRO </t>
  </si>
  <si>
    <t>Lachlan Dore</t>
  </si>
  <si>
    <t>PHOENIX WAY</t>
  </si>
  <si>
    <t>Victory College - Gympie</t>
  </si>
  <si>
    <t>WAVERLEY DOWNS BIG JIM</t>
  </si>
  <si>
    <t xml:space="preserve">St. Ursula's College Toowoomba </t>
  </si>
  <si>
    <t>Jack Carmichael</t>
  </si>
  <si>
    <t>Arena Wheeler</t>
  </si>
  <si>
    <t>LOVE THA GAME</t>
  </si>
  <si>
    <t>Claudia Eggerling</t>
  </si>
  <si>
    <t>MAJORETTE</t>
  </si>
  <si>
    <t>Wandoan State School P-10 - Wandoan</t>
  </si>
  <si>
    <t>JACANA PARK MISS RUBY</t>
  </si>
  <si>
    <t>Chailyn Macfarlane</t>
  </si>
  <si>
    <t>BON VISAGE</t>
  </si>
  <si>
    <t>Brisbane School of Distance Education - Coorparoo</t>
  </si>
  <si>
    <t>Ava Coker</t>
  </si>
  <si>
    <t>ROYAL PHOENIX</t>
  </si>
  <si>
    <t>Coomera Anglican College - Upper Coomera</t>
  </si>
  <si>
    <t>LAURELGLEN EC GARNET</t>
  </si>
  <si>
    <t>Grace Beatty</t>
  </si>
  <si>
    <t>LITTLE MISS INDI</t>
  </si>
  <si>
    <t>LOCKITIN</t>
  </si>
  <si>
    <t>Olivia Galetto</t>
  </si>
  <si>
    <t>ARTURO KALYPSO</t>
  </si>
  <si>
    <t>CASANOVAS PRIDE</t>
  </si>
  <si>
    <t>OUR ROYAL TALENT</t>
  </si>
  <si>
    <t>The Kooralbyn International School - Kooralbyn</t>
  </si>
  <si>
    <t>Pittsworth State High School - Pittsworth</t>
  </si>
  <si>
    <t>*</t>
  </si>
  <si>
    <t>**</t>
  </si>
  <si>
    <t>***</t>
  </si>
  <si>
    <t>*/***</t>
  </si>
  <si>
    <r>
      <t>Primary 90cm</t>
    </r>
    <r>
      <rPr>
        <b/>
        <i/>
        <sz val="12"/>
        <color theme="1"/>
        <rFont val="Calibri"/>
        <family val="2"/>
        <scheme val="minor"/>
      </rPr>
      <t xml:space="preserve"> (Running order to be combined with Secondary 90cm to facilitate a gap between horses)</t>
    </r>
  </si>
  <si>
    <t>Lillian Orman</t>
  </si>
  <si>
    <t xml:space="preserve">The Scots PGC College Extravaganza - Showjumping Draw </t>
  </si>
  <si>
    <t>Sunday 28th May 2017</t>
  </si>
  <si>
    <t>Riders with * are first in the AM5, ** are first in A2, *** are first in Super Two Phase</t>
  </si>
  <si>
    <t>Invoice Number</t>
  </si>
  <si>
    <t>Entrant First Name</t>
  </si>
  <si>
    <t>Entrant Last Name</t>
  </si>
  <si>
    <t>Entrant Full Name</t>
  </si>
  <si>
    <t>Address 1</t>
  </si>
  <si>
    <t>Address 2</t>
  </si>
  <si>
    <t>Suburb</t>
  </si>
  <si>
    <t>State</t>
  </si>
  <si>
    <t>Post Code</t>
  </si>
  <si>
    <t>PIC</t>
  </si>
  <si>
    <t>Phone</t>
  </si>
  <si>
    <t>Mobile</t>
  </si>
  <si>
    <t>E-Mail Address</t>
  </si>
  <si>
    <t>Junior</t>
  </si>
  <si>
    <t>D.O.B</t>
  </si>
  <si>
    <t>School Year</t>
  </si>
  <si>
    <t>EA Number</t>
  </si>
  <si>
    <t>FEI Number</t>
  </si>
  <si>
    <t>ABN</t>
  </si>
  <si>
    <t>Parent</t>
  </si>
  <si>
    <t>Next of Kin</t>
  </si>
  <si>
    <t>Next of Kin Phone</t>
  </si>
  <si>
    <t>Club</t>
  </si>
  <si>
    <t>Team Name</t>
  </si>
  <si>
    <t>Entry Date</t>
  </si>
  <si>
    <t>Yards</t>
  </si>
  <si>
    <t>Yard Days</t>
  </si>
  <si>
    <t>Stables</t>
  </si>
  <si>
    <t>Stable Days</t>
  </si>
  <si>
    <t>Powered Camp Spots</t>
  </si>
  <si>
    <t>Powered Camp Spot Days</t>
  </si>
  <si>
    <t>UnPowered Camp Spots</t>
  </si>
  <si>
    <t>UnPowered Camp Spot Days</t>
  </si>
  <si>
    <t>Cabins</t>
  </si>
  <si>
    <t>Cabin Days</t>
  </si>
  <si>
    <t>Tack Rooms</t>
  </si>
  <si>
    <t>Tack Room Days</t>
  </si>
  <si>
    <t>Arrival Date</t>
  </si>
  <si>
    <t>Departure Date</t>
  </si>
  <si>
    <t>Prefered stabled with</t>
  </si>
  <si>
    <t>Groom</t>
  </si>
  <si>
    <t>Truck Rego</t>
  </si>
  <si>
    <t>Truck Type</t>
  </si>
  <si>
    <t>Motel Name</t>
  </si>
  <si>
    <t>Previous Invoice Number</t>
  </si>
  <si>
    <t>Class Number</t>
  </si>
  <si>
    <t>Class Name</t>
  </si>
  <si>
    <t>Lunger Name</t>
  </si>
  <si>
    <t>Sex</t>
  </si>
  <si>
    <t>Pony</t>
  </si>
  <si>
    <t>Interschool Number</t>
  </si>
  <si>
    <t>Owners EA Number</t>
  </si>
  <si>
    <t>Bridle Number</t>
  </si>
  <si>
    <t>Horses FEI Number</t>
  </si>
  <si>
    <t>Owners Name</t>
  </si>
  <si>
    <t>Owners ABN</t>
  </si>
  <si>
    <t>Total Entry $</t>
  </si>
  <si>
    <t>Count</t>
  </si>
  <si>
    <t>Grace</t>
  </si>
  <si>
    <t>Beatty</t>
  </si>
  <si>
    <t>396 Mt Crosby Rd</t>
  </si>
  <si>
    <t>Anstead</t>
  </si>
  <si>
    <t xml:space="preserve">QLD </t>
  </si>
  <si>
    <t>QGBB1656</t>
  </si>
  <si>
    <t>m.j.beatty@bigpond.com</t>
  </si>
  <si>
    <t>Yes</t>
  </si>
  <si>
    <t xml:space="preserve">               </t>
  </si>
  <si>
    <t>Michelle Beatty</t>
  </si>
  <si>
    <t>676TFY</t>
  </si>
  <si>
    <t>Navy/Silver Nandor Triple Float</t>
  </si>
  <si>
    <t>SJ14</t>
  </si>
  <si>
    <t>Secondary Qualifier - 90cm</t>
  </si>
  <si>
    <t>No</t>
  </si>
  <si>
    <t>Cecilia</t>
  </si>
  <si>
    <t>Palmer</t>
  </si>
  <si>
    <t>9 Cross St</t>
  </si>
  <si>
    <t>Toowong</t>
  </si>
  <si>
    <t>Qld</t>
  </si>
  <si>
    <t>QJTW0887</t>
  </si>
  <si>
    <t>shoadley@bigpond.com</t>
  </si>
  <si>
    <t>Sandi Palmer</t>
  </si>
  <si>
    <t>St Aidans</t>
  </si>
  <si>
    <t>087WMD</t>
  </si>
  <si>
    <t>SJ15</t>
  </si>
  <si>
    <t>Secondary Qualifier - 100cm</t>
  </si>
  <si>
    <t>Emma</t>
  </si>
  <si>
    <t>Fitzgerald</t>
  </si>
  <si>
    <t>360 Savages Rd</t>
  </si>
  <si>
    <t>Hodgson Vale</t>
  </si>
  <si>
    <t>QLD</t>
  </si>
  <si>
    <t>QCCY0425</t>
  </si>
  <si>
    <t>robertafitzgerald@westnet.com.au</t>
  </si>
  <si>
    <t>Roberta Fitzgerald</t>
  </si>
  <si>
    <t>743sck</t>
  </si>
  <si>
    <t>SM2</t>
  </si>
  <si>
    <t>Showman 4 phase - 45cm</t>
  </si>
  <si>
    <t>SJ8</t>
  </si>
  <si>
    <t>Primary Qualifier - 60cm</t>
  </si>
  <si>
    <t>Lachlan</t>
  </si>
  <si>
    <t>Dore</t>
  </si>
  <si>
    <t>16 Premier Avenue</t>
  </si>
  <si>
    <t>Jones Hill</t>
  </si>
  <si>
    <t>QIKK1032</t>
  </si>
  <si>
    <t>karen@stirlinghomesqld.com.au</t>
  </si>
  <si>
    <t>KAREN BAZZAN</t>
  </si>
  <si>
    <t>VICTORY COLLEGE</t>
  </si>
  <si>
    <t>912TRP</t>
  </si>
  <si>
    <t>range rover</t>
  </si>
  <si>
    <t>SJ12</t>
  </si>
  <si>
    <t>Secondary Qualifier - 70cm</t>
  </si>
  <si>
    <t>Karen Bazzan</t>
  </si>
  <si>
    <t>Georgia</t>
  </si>
  <si>
    <t>Rohde</t>
  </si>
  <si>
    <t>60 oxenham street 'Scots PGC colleg</t>
  </si>
  <si>
    <t>Warwick</t>
  </si>
  <si>
    <t>Queens</t>
  </si>
  <si>
    <t>QFWW0049</t>
  </si>
  <si>
    <t>georgiarohde@hotmail.com</t>
  </si>
  <si>
    <t>Lynden Rohde</t>
  </si>
  <si>
    <t>Jasmine</t>
  </si>
  <si>
    <t>.</t>
  </si>
  <si>
    <t>SM6</t>
  </si>
  <si>
    <t>Showman 4 phase - 85cm</t>
  </si>
  <si>
    <t>Lillian</t>
  </si>
  <si>
    <t>Orman</t>
  </si>
  <si>
    <t>91 Currey Road</t>
  </si>
  <si>
    <t>Wongawallan</t>
  </si>
  <si>
    <t>QKGC1776</t>
  </si>
  <si>
    <t>Jennifer@namroservices.com.au</t>
  </si>
  <si>
    <t>Jennifer Orman</t>
  </si>
  <si>
    <t>Namro</t>
  </si>
  <si>
    <t xml:space="preserve">Toyota Landcruiser </t>
  </si>
  <si>
    <t>Gelding</t>
  </si>
  <si>
    <t>Charlotte</t>
  </si>
  <si>
    <t>Ostwald</t>
  </si>
  <si>
    <t>Charlotte Ostwald</t>
  </si>
  <si>
    <t>QBJD0134</t>
  </si>
  <si>
    <t>kirsty.ostwald@ostwaldbros.com.au</t>
  </si>
  <si>
    <t>St Stephen's Primary School Pittsworth - Pittswort</t>
  </si>
  <si>
    <t>SM1</t>
  </si>
  <si>
    <t>Showman 3 phase</t>
  </si>
  <si>
    <t>Dylan</t>
  </si>
  <si>
    <t>Goodchild</t>
  </si>
  <si>
    <t>40 Campbell St</t>
  </si>
  <si>
    <t>Oakey</t>
  </si>
  <si>
    <t>QGTW1358</t>
  </si>
  <si>
    <t>reception@oakeymotorinn.com.au</t>
  </si>
  <si>
    <t>Anette Goodchild</t>
  </si>
  <si>
    <t>Toowoomba Jump Club</t>
  </si>
  <si>
    <t>059 WVH</t>
  </si>
  <si>
    <t>Davcar</t>
  </si>
  <si>
    <t>SJ13</t>
  </si>
  <si>
    <t>Secondary Qualifier - 80cm</t>
  </si>
  <si>
    <t>Sophie</t>
  </si>
  <si>
    <t>Brennan</t>
  </si>
  <si>
    <t>Sophie Brennan</t>
  </si>
  <si>
    <t>124 Willi Street</t>
  </si>
  <si>
    <t>QDWW2526</t>
  </si>
  <si>
    <t>mmbrenn8@bigpond.net.au</t>
  </si>
  <si>
    <t>Marie Brennan</t>
  </si>
  <si>
    <t>OAKLANDS PARK UNION JACK</t>
  </si>
  <si>
    <t>Keeleigh</t>
  </si>
  <si>
    <t>Wise</t>
  </si>
  <si>
    <t xml:space="preserve">Glenora </t>
  </si>
  <si>
    <t>290 Back Plains Rd</t>
  </si>
  <si>
    <t>Nobby</t>
  </si>
  <si>
    <t>qld</t>
  </si>
  <si>
    <t>QECT0691</t>
  </si>
  <si>
    <t>bendiboi@activ8.net.au</t>
  </si>
  <si>
    <t>Kirstie Ferguson</t>
  </si>
  <si>
    <t>Brymaroo</t>
  </si>
  <si>
    <t>SJ9</t>
  </si>
  <si>
    <t>Primary Qualifier - 70cm</t>
  </si>
  <si>
    <t>Piper</t>
  </si>
  <si>
    <t>Olivia</t>
  </si>
  <si>
    <t>Sutton</t>
  </si>
  <si>
    <t>94 Mullins Road</t>
  </si>
  <si>
    <t>QDWW1822</t>
  </si>
  <si>
    <t>christine@bradfieldbuilding.com.au</t>
  </si>
  <si>
    <t>Christine Bradfield</t>
  </si>
  <si>
    <t>Thomas Keable</t>
  </si>
  <si>
    <t>Claudia</t>
  </si>
  <si>
    <t>Eggerling</t>
  </si>
  <si>
    <t xml:space="preserve">Avonview </t>
  </si>
  <si>
    <t>Grossmont road</t>
  </si>
  <si>
    <t>Wandoan</t>
  </si>
  <si>
    <t>QITR0335</t>
  </si>
  <si>
    <t>pgeggerling@bigpond.com</t>
  </si>
  <si>
    <t>Gemma Eggerling</t>
  </si>
  <si>
    <t>Kate</t>
  </si>
  <si>
    <t>Bellars</t>
  </si>
  <si>
    <t>17 Wandin Road</t>
  </si>
  <si>
    <t>Withcott</t>
  </si>
  <si>
    <t>QKCY0403</t>
  </si>
  <si>
    <t>sweetmagic@bigpond.com</t>
  </si>
  <si>
    <t>Libby Bellars</t>
  </si>
  <si>
    <t>Rebecca</t>
  </si>
  <si>
    <t>Mullen</t>
  </si>
  <si>
    <t>23 Mitchell Avenue</t>
  </si>
  <si>
    <t>Craignish</t>
  </si>
  <si>
    <t>QAJD0589</t>
  </si>
  <si>
    <t>jkellyhb@hotmail.com</t>
  </si>
  <si>
    <t>Joanne Kelly</t>
  </si>
  <si>
    <t>Roellgen</t>
  </si>
  <si>
    <t>Tyunga</t>
  </si>
  <si>
    <t>Brookstead</t>
  </si>
  <si>
    <t>Qbmm0099</t>
  </si>
  <si>
    <t>Roellgenscarlett@gmail.com</t>
  </si>
  <si>
    <t>Scarlett Roellgen</t>
  </si>
  <si>
    <t>Hurst</t>
  </si>
  <si>
    <t>309QWA</t>
  </si>
  <si>
    <t xml:space="preserve">otto tuna white and grey </t>
  </si>
  <si>
    <t>Galetto</t>
  </si>
  <si>
    <t>2449 WARREGO HWY</t>
  </si>
  <si>
    <t>MARBURG</t>
  </si>
  <si>
    <t>QAIW0194</t>
  </si>
  <si>
    <t>sgaletto@bigpond.net.au</t>
  </si>
  <si>
    <t>ERICA GALETTO</t>
  </si>
  <si>
    <t>KARANA DOWNS PONY CLUB</t>
  </si>
  <si>
    <t>615 QNV</t>
  </si>
  <si>
    <t xml:space="preserve">Olivia  Galetto </t>
  </si>
  <si>
    <t>Dakota</t>
  </si>
  <si>
    <t>Cooke</t>
  </si>
  <si>
    <t>7 Adair Street</t>
  </si>
  <si>
    <t>QCJD1016</t>
  </si>
  <si>
    <t>pye.jamesdee@zoho.com</t>
  </si>
  <si>
    <t>DEIDRE PYE</t>
  </si>
  <si>
    <t>SJ16</t>
  </si>
  <si>
    <t>Secondary Qualifier - 110cm</t>
  </si>
  <si>
    <t>Samantha</t>
  </si>
  <si>
    <t>Robertson</t>
  </si>
  <si>
    <t>10 Key Largo</t>
  </si>
  <si>
    <t>Clear Island Waters</t>
  </si>
  <si>
    <t>QABD2608</t>
  </si>
  <si>
    <t>elke_robertson@me.com</t>
  </si>
  <si>
    <t>Elke Robertson</t>
  </si>
  <si>
    <t>The Scots PGC</t>
  </si>
  <si>
    <t>Mum</t>
  </si>
  <si>
    <t>ER22</t>
  </si>
  <si>
    <t xml:space="preserve">Elke Robertson </t>
  </si>
  <si>
    <t>Christopher</t>
  </si>
  <si>
    <t>Holland</t>
  </si>
  <si>
    <t>185 Dales Rd</t>
  </si>
  <si>
    <t>Chevallum</t>
  </si>
  <si>
    <t>QHMO1667</t>
  </si>
  <si>
    <t>lisa.holland@cbinsure.com.au</t>
  </si>
  <si>
    <t>Lisa Holland</t>
  </si>
  <si>
    <t>437VDC</t>
  </si>
  <si>
    <t>Hino truck &amp; gooseneck</t>
  </si>
  <si>
    <t>SJ17</t>
  </si>
  <si>
    <t>Secondary Qualifier - 120cm</t>
  </si>
  <si>
    <t>Chris Holland</t>
  </si>
  <si>
    <t>Holly</t>
  </si>
  <si>
    <t xml:space="preserve">354 Savage Road </t>
  </si>
  <si>
    <t xml:space="preserve">Hodgson Vale </t>
  </si>
  <si>
    <t xml:space="preserve">Qld </t>
  </si>
  <si>
    <t>QGCY0705</t>
  </si>
  <si>
    <t>gjhurst@internode.on.net</t>
  </si>
  <si>
    <t xml:space="preserve">Jill Hurst </t>
  </si>
  <si>
    <t xml:space="preserve">Greg Hurst </t>
  </si>
  <si>
    <t>912UCT</t>
  </si>
  <si>
    <t>Roswal gooseneck</t>
  </si>
  <si>
    <t>Amilia</t>
  </si>
  <si>
    <t>Schooley</t>
  </si>
  <si>
    <t>'Rocky Springs';</t>
  </si>
  <si>
    <t>Mundubbera</t>
  </si>
  <si>
    <t>QHEV0075</t>
  </si>
  <si>
    <t>schooley@bigpond.com</t>
  </si>
  <si>
    <t>Kylie Schooley</t>
  </si>
  <si>
    <t>07 41617300</t>
  </si>
  <si>
    <t>153 TRA</t>
  </si>
  <si>
    <t>Landcruiser Wagon, DRB Flaot</t>
  </si>
  <si>
    <t>Pip</t>
  </si>
  <si>
    <t>Wolstenholme</t>
  </si>
  <si>
    <t xml:space="preserve">Warwick        </t>
  </si>
  <si>
    <t>Bronte</t>
  </si>
  <si>
    <t>Rigney</t>
  </si>
  <si>
    <t>Myall Plains</t>
  </si>
  <si>
    <t>560 Bimbil Road</t>
  </si>
  <si>
    <t>Thallon</t>
  </si>
  <si>
    <t>QFWM0108</t>
  </si>
  <si>
    <t>sallynicol@bigpond.com</t>
  </si>
  <si>
    <t>Sally Rigney</t>
  </si>
  <si>
    <t>Ian Rigney</t>
  </si>
  <si>
    <t>St George</t>
  </si>
  <si>
    <t>Kirsty Riordan</t>
  </si>
  <si>
    <t>814 RNT</t>
  </si>
  <si>
    <t>Red F250 &amp; blue &amp; white gooseneck Smiff</t>
  </si>
  <si>
    <t>SJ10</t>
  </si>
  <si>
    <t>Primary Qualifier - 80cm</t>
  </si>
  <si>
    <t>Bridget</t>
  </si>
  <si>
    <t>Noble</t>
  </si>
  <si>
    <t>63 Canning Street</t>
  </si>
  <si>
    <t>dan.c.noble@gmail.com</t>
  </si>
  <si>
    <t>Dan Noble</t>
  </si>
  <si>
    <t>Lexie</t>
  </si>
  <si>
    <t>Armstrong</t>
  </si>
  <si>
    <t>Lexie Armstrong</t>
  </si>
  <si>
    <t>360 Cedar Grove Road</t>
  </si>
  <si>
    <t>Cedar Grove</t>
  </si>
  <si>
    <t>QKGC2875</t>
  </si>
  <si>
    <t>strongsy@bigpond.net.au</t>
  </si>
  <si>
    <t>Emmaus College - Jimboomba</t>
  </si>
  <si>
    <t>Tina Armstrong</t>
  </si>
  <si>
    <t>Stephen Armstrong</t>
  </si>
  <si>
    <t>SM3</t>
  </si>
  <si>
    <t>Showman 3 Phase</t>
  </si>
  <si>
    <t>ROSE-AIR DIPLOMAT</t>
  </si>
  <si>
    <t>Abby</t>
  </si>
  <si>
    <t>Grayson</t>
  </si>
  <si>
    <t>QBWW1343</t>
  </si>
  <si>
    <t>honky-tonk@bigpond.com</t>
  </si>
  <si>
    <t xml:space="preserve">Kris Grayson </t>
  </si>
  <si>
    <t>Tamsyn</t>
  </si>
  <si>
    <t>Breeze</t>
  </si>
  <si>
    <t>157 Jendra Rd</t>
  </si>
  <si>
    <t>Tarampa</t>
  </si>
  <si>
    <t>QAES1191</t>
  </si>
  <si>
    <t>nikkibreeze@outlook.com</t>
  </si>
  <si>
    <t>Nikki Breeze</t>
  </si>
  <si>
    <t>Molly Stacey</t>
  </si>
  <si>
    <t>160QZS</t>
  </si>
  <si>
    <t>Jane Ormsby</t>
  </si>
  <si>
    <t>Felicity</t>
  </si>
  <si>
    <t>Sellick</t>
  </si>
  <si>
    <t>Felton Farm</t>
  </si>
  <si>
    <t>116 Feltonview rd</t>
  </si>
  <si>
    <t>Felton South</t>
  </si>
  <si>
    <t>QHCT0785</t>
  </si>
  <si>
    <t>guy.jo@bigpond.com</t>
  </si>
  <si>
    <t>jo sellick</t>
  </si>
  <si>
    <t>west toowoomba</t>
  </si>
  <si>
    <t>911VQG</t>
  </si>
  <si>
    <t>Mitsubishi fighter</t>
  </si>
  <si>
    <t>SM5</t>
  </si>
  <si>
    <t>Showman 4 phase - 60cm</t>
  </si>
  <si>
    <t>Muirhead</t>
  </si>
  <si>
    <t>44 Berry Rd</t>
  </si>
  <si>
    <t>Vale View</t>
  </si>
  <si>
    <t>QETW0730</t>
  </si>
  <si>
    <t>clare@elitecommodities.com.au</t>
  </si>
  <si>
    <t>Clare Muirhead</t>
  </si>
  <si>
    <t>010SWY</t>
  </si>
  <si>
    <t>Macro</t>
  </si>
  <si>
    <t>Nicole Murphy</t>
  </si>
  <si>
    <t>Nickayla</t>
  </si>
  <si>
    <t>Lyons</t>
  </si>
  <si>
    <t>12693 New England Hwy</t>
  </si>
  <si>
    <t>Hodgsonvale</t>
  </si>
  <si>
    <t>QBCY0861</t>
  </si>
  <si>
    <t>07 46309497</t>
  </si>
  <si>
    <t>nicolefaylyons@gmail.com</t>
  </si>
  <si>
    <t>Nicole Lyons</t>
  </si>
  <si>
    <t>Truck LYON</t>
  </si>
  <si>
    <t>Danneika</t>
  </si>
  <si>
    <t>Danneika Lyons</t>
  </si>
  <si>
    <t>12693 new England Hwy</t>
  </si>
  <si>
    <t xml:space="preserve">St. Ursula's Toowoomba </t>
  </si>
  <si>
    <t>Truck Lyon</t>
  </si>
  <si>
    <t>SM4</t>
  </si>
  <si>
    <t>GRENADIER SEQUIN</t>
  </si>
  <si>
    <t>pending</t>
  </si>
  <si>
    <t>Chailyn</t>
  </si>
  <si>
    <t>Macfarlane</t>
  </si>
  <si>
    <t>2580 Gracmere cct North</t>
  </si>
  <si>
    <t>HOPE ISLAND,4212,QLD</t>
  </si>
  <si>
    <t>QIGC2409</t>
  </si>
  <si>
    <t>mandijm@bigpond.net.au</t>
  </si>
  <si>
    <t>Amanda Macfarlane</t>
  </si>
  <si>
    <t>Mother</t>
  </si>
  <si>
    <t>Chloe Taylor</t>
  </si>
  <si>
    <t>Ava</t>
  </si>
  <si>
    <t>Coker</t>
  </si>
  <si>
    <t xml:space="preserve">65 Kriedeman Road </t>
  </si>
  <si>
    <t>Guanaba</t>
  </si>
  <si>
    <t>QFGC1240</t>
  </si>
  <si>
    <t>avagracecoker@gmail.com</t>
  </si>
  <si>
    <t>Linda Coker</t>
  </si>
  <si>
    <t>202VEA</t>
  </si>
  <si>
    <t>Massey</t>
  </si>
  <si>
    <t>Emma Massey</t>
  </si>
  <si>
    <t>95a Cudmore Road</t>
  </si>
  <si>
    <t>Cambooya</t>
  </si>
  <si>
    <t>QKCY0489</t>
  </si>
  <si>
    <t>dimassey@bigpond.com</t>
  </si>
  <si>
    <t>Diane Massey</t>
  </si>
  <si>
    <t>Glennie Equestrian</t>
  </si>
  <si>
    <t>CHOCOLATE SENSATION</t>
  </si>
  <si>
    <t>Erin</t>
  </si>
  <si>
    <t>Johnston</t>
  </si>
  <si>
    <t>Erin Johnston</t>
  </si>
  <si>
    <t>49 Pocknee Road</t>
  </si>
  <si>
    <t>Moogerah</t>
  </si>
  <si>
    <t>QJBN1032</t>
  </si>
  <si>
    <t>alicia.johnston@bigpond.com</t>
  </si>
  <si>
    <t>Alicia Johnston</t>
  </si>
  <si>
    <t>Fassifern Pony Club</t>
  </si>
  <si>
    <t>yes or near yards</t>
  </si>
  <si>
    <t>Jamie Milliken</t>
  </si>
  <si>
    <t>JANNIE</t>
  </si>
  <si>
    <t>Zoe</t>
  </si>
  <si>
    <t>Lesslie</t>
  </si>
  <si>
    <t>2958 Beaudesert Beenleigh Road</t>
  </si>
  <si>
    <t>Mundoolun</t>
  </si>
  <si>
    <t>QABD1314</t>
  </si>
  <si>
    <t>jglesslie@bigpond.com</t>
  </si>
  <si>
    <t>Janeen Lesslie</t>
  </si>
  <si>
    <t>574 TPL</t>
  </si>
  <si>
    <t>White landcruiser</t>
  </si>
  <si>
    <t>Peta Lesslie</t>
  </si>
  <si>
    <t>Jack</t>
  </si>
  <si>
    <t>Perkins</t>
  </si>
  <si>
    <t>PO Box 24</t>
  </si>
  <si>
    <t>Yangan</t>
  </si>
  <si>
    <t>QFSD0206</t>
  </si>
  <si>
    <t>kaz.jack@bigpond.com</t>
  </si>
  <si>
    <t>Karin Perkins</t>
  </si>
  <si>
    <t xml:space="preserve">Going home </t>
  </si>
  <si>
    <t>Mia</t>
  </si>
  <si>
    <t>Pace</t>
  </si>
  <si>
    <t>Mia Pace</t>
  </si>
  <si>
    <t>51 Litzows Road</t>
  </si>
  <si>
    <t>QEES1682</t>
  </si>
  <si>
    <t>kerenakpace68@gmail.com</t>
  </si>
  <si>
    <t>Faith Lutheran College - Plainland</t>
  </si>
  <si>
    <t>Kaye Pace</t>
  </si>
  <si>
    <t>Mark Pace</t>
  </si>
  <si>
    <t>QWS689</t>
  </si>
  <si>
    <t>GLENORMISTON DUNMURRY</t>
  </si>
  <si>
    <t>Marliese</t>
  </si>
  <si>
    <t>Schippani</t>
  </si>
  <si>
    <t>2019 Gracemere garden circuit Hope Islan</t>
  </si>
  <si>
    <t>Hope Island</t>
  </si>
  <si>
    <t>OLD</t>
  </si>
  <si>
    <t>QDGC1319</t>
  </si>
  <si>
    <t>mschippani@hotmail.com</t>
  </si>
  <si>
    <t>Martina Schippani</t>
  </si>
  <si>
    <t xml:space="preserve">Phil Mckinnon </t>
  </si>
  <si>
    <t>Jamie Raymont</t>
  </si>
  <si>
    <t>Tye</t>
  </si>
  <si>
    <t>Wickham</t>
  </si>
  <si>
    <t>QFSD0578</t>
  </si>
  <si>
    <t>thriveqld@gmail.com</t>
  </si>
  <si>
    <t>Robyn Wickham</t>
  </si>
  <si>
    <t>Wilkie</t>
  </si>
  <si>
    <t>Holly Wilkie</t>
  </si>
  <si>
    <t>9 Bogong crt</t>
  </si>
  <si>
    <t>QCCN1231</t>
  </si>
  <si>
    <t>wilkieh@glennie.qld.edu.au</t>
  </si>
  <si>
    <t>Rhonda Wilkie</t>
  </si>
  <si>
    <t>TUZA FLOAT</t>
  </si>
  <si>
    <t>MY FORTIFIED</t>
  </si>
  <si>
    <t>Shakira</t>
  </si>
  <si>
    <t>Hilton</t>
  </si>
  <si>
    <t>P.O Box 1340</t>
  </si>
  <si>
    <t>QHWW 0544</t>
  </si>
  <si>
    <t>hilton.thoroughbreds@gmail.com</t>
  </si>
  <si>
    <t>Tracy Hilton</t>
  </si>
  <si>
    <t>834WSA</t>
  </si>
  <si>
    <t>1999 Isuzu 800</t>
  </si>
  <si>
    <t xml:space="preserve">KAMILAROI GRADUATE </t>
  </si>
  <si>
    <t>SJ7</t>
  </si>
  <si>
    <t>Primary Qualifier - 50cm</t>
  </si>
  <si>
    <t>RAMA KAHO</t>
  </si>
  <si>
    <t>Becky</t>
  </si>
  <si>
    <t>Gillan</t>
  </si>
  <si>
    <t>Becky Gillan</t>
  </si>
  <si>
    <t>Popinguy</t>
  </si>
  <si>
    <t>Moree</t>
  </si>
  <si>
    <t>NSW</t>
  </si>
  <si>
    <t>ND592664</t>
  </si>
  <si>
    <t>dandmgillan@bigpond.com</t>
  </si>
  <si>
    <t>Mandy Gillan</t>
  </si>
  <si>
    <t xml:space="preserve">Fairholme - </t>
  </si>
  <si>
    <t>BJ 19 EC</t>
  </si>
  <si>
    <t>F Truck</t>
  </si>
  <si>
    <t>Rebecca Gillan</t>
  </si>
  <si>
    <t>Jemma</t>
  </si>
  <si>
    <t>Brown</t>
  </si>
  <si>
    <t>71 Boland Rd</t>
  </si>
  <si>
    <t>Southbrook</t>
  </si>
  <si>
    <t>QFJD0262</t>
  </si>
  <si>
    <t>daksbrown7768@bigpond.com</t>
  </si>
  <si>
    <t>Kirsty Brown</t>
  </si>
  <si>
    <t>Lauren</t>
  </si>
  <si>
    <t>Bougoure</t>
  </si>
  <si>
    <t>Caramban 710 Roaches Road</t>
  </si>
  <si>
    <t>Tara</t>
  </si>
  <si>
    <t>QTBA 0153</t>
  </si>
  <si>
    <t>rosbougoure@bigpond.com</t>
  </si>
  <si>
    <t>Ros and Doug Bougoure</t>
  </si>
  <si>
    <t>Doug Bougoure</t>
  </si>
  <si>
    <t>Fairholme College</t>
  </si>
  <si>
    <t>BOU 62</t>
  </si>
  <si>
    <t>Alexanderson</t>
  </si>
  <si>
    <t>Qegc1281</t>
  </si>
  <si>
    <t>Lisaalexanderson@bigpond.com</t>
  </si>
  <si>
    <t>961qzq</t>
  </si>
  <si>
    <t>Michelle Lang-Mcmahon</t>
  </si>
  <si>
    <t>Phoebe</t>
  </si>
  <si>
    <t>Jo Sellick</t>
  </si>
  <si>
    <t>West toowoomba</t>
  </si>
  <si>
    <t>phoebe sellick</t>
  </si>
  <si>
    <t>Sturgess</t>
  </si>
  <si>
    <t>"Beregal"</t>
  </si>
  <si>
    <t>1476 D McIntyre's Road</t>
  </si>
  <si>
    <t>Chinchilla</t>
  </si>
  <si>
    <t>QGCC0596</t>
  </si>
  <si>
    <t>cksturgess@bigpond.com</t>
  </si>
  <si>
    <t>Kelly Sturgess</t>
  </si>
  <si>
    <t>Cam Sturgess</t>
  </si>
  <si>
    <t>410HLE</t>
  </si>
  <si>
    <t>Isuzu Dual Cab 6 Horse Gooseneck Trailer</t>
  </si>
  <si>
    <t>SJ11</t>
  </si>
  <si>
    <t>Primary Qualifier - 90cm</t>
  </si>
  <si>
    <t>Sage</t>
  </si>
  <si>
    <t>Fisher-peters</t>
  </si>
  <si>
    <t>Sage Fisher-peters</t>
  </si>
  <si>
    <t>101 Keswick rd</t>
  </si>
  <si>
    <t>Karrabin</t>
  </si>
  <si>
    <t>QAIW1197</t>
  </si>
  <si>
    <t>sian72model@gmail.com</t>
  </si>
  <si>
    <t>Sian Fisher</t>
  </si>
  <si>
    <t>GRAND CASANOVA</t>
  </si>
  <si>
    <t>Siena</t>
  </si>
  <si>
    <t>Siena Fisher-peters</t>
  </si>
  <si>
    <t>WESLEY DALE LOVEHEART</t>
  </si>
  <si>
    <t>Siena Fisher-Peters</t>
  </si>
  <si>
    <t>Ashlee</t>
  </si>
  <si>
    <t>It is likely that I will be travelling alone with my 3 girls (2 riding, 1 not), so I would be grateful for a helpers job that I can do while helping them.  No husband on this trip.  Many thanks in advance.  Kelly</t>
  </si>
  <si>
    <t>310HLE</t>
  </si>
  <si>
    <t xml:space="preserve">Kelly </t>
  </si>
  <si>
    <t>Mitchell</t>
  </si>
  <si>
    <t>Mack</t>
  </si>
  <si>
    <t>PERANJOU</t>
  </si>
  <si>
    <t>653 GINEROI RD</t>
  </si>
  <si>
    <t>BINGARA</t>
  </si>
  <si>
    <t>NI592284</t>
  </si>
  <si>
    <t>annmack4444@gmail.com</t>
  </si>
  <si>
    <t>ANN MACK</t>
  </si>
  <si>
    <t>Isuzu</t>
  </si>
  <si>
    <t xml:space="preserve">CC 86 LU - </t>
  </si>
  <si>
    <t>75  712 913  83</t>
  </si>
  <si>
    <t>BELLISSIMO RAGAZZA</t>
  </si>
  <si>
    <t>MITCHELL MACK</t>
  </si>
  <si>
    <t>Maddie</t>
  </si>
  <si>
    <t>Mathies</t>
  </si>
  <si>
    <t>5309 Barwon highway</t>
  </si>
  <si>
    <t>goondiwindi</t>
  </si>
  <si>
    <t>maddiemathies@gmail.com</t>
  </si>
  <si>
    <t>Janine Mathies</t>
  </si>
  <si>
    <t>keable family</t>
  </si>
  <si>
    <t>Nina</t>
  </si>
  <si>
    <t>Sorensen</t>
  </si>
  <si>
    <t>Nina Sorensen</t>
  </si>
  <si>
    <t>Teviot Station</t>
  </si>
  <si>
    <t>Winton</t>
  </si>
  <si>
    <t>QFWT0181</t>
  </si>
  <si>
    <t>ken.alex@activ8.net.au</t>
  </si>
  <si>
    <t>Fairholme girls</t>
  </si>
  <si>
    <t>LETHAL OSCAR</t>
  </si>
  <si>
    <t>Amelia</t>
  </si>
  <si>
    <t>Doering</t>
  </si>
  <si>
    <t>'Morningview'</t>
  </si>
  <si>
    <t>174 Purcell Road</t>
  </si>
  <si>
    <t>QITW0818</t>
  </si>
  <si>
    <t>strathdarr@activ8.net.au</t>
  </si>
  <si>
    <t>Angela Doering</t>
  </si>
  <si>
    <t>Kurrajong</t>
  </si>
  <si>
    <t>Shelby</t>
  </si>
  <si>
    <t>Emmerton</t>
  </si>
  <si>
    <t>PO Box 198</t>
  </si>
  <si>
    <t xml:space="preserve">Mundubbera </t>
  </si>
  <si>
    <t>QKMDO264</t>
  </si>
  <si>
    <t>ainsley@quebeccitrus.com.au</t>
  </si>
  <si>
    <t>Ainsley Emmerton</t>
  </si>
  <si>
    <t>380jxd</t>
  </si>
  <si>
    <t>KOHINOOR AURORA</t>
  </si>
  <si>
    <t>Ros Lipp</t>
  </si>
  <si>
    <t>Bridie</t>
  </si>
  <si>
    <t>Georgette</t>
  </si>
  <si>
    <t>Rachel</t>
  </si>
  <si>
    <t>Kirkwood</t>
  </si>
  <si>
    <t>883 Dilga rd</t>
  </si>
  <si>
    <t>Glenmorgan</t>
  </si>
  <si>
    <t>Qkta0002</t>
  </si>
  <si>
    <t>Farmerette500@gmail.com</t>
  </si>
  <si>
    <t>Suzanna Kirkwood</t>
  </si>
  <si>
    <t>Jane Weir</t>
  </si>
  <si>
    <t>Carmichael</t>
  </si>
  <si>
    <t>69 Summer Ave</t>
  </si>
  <si>
    <t>Dalby</t>
  </si>
  <si>
    <t>QBWZ0478</t>
  </si>
  <si>
    <t>lissajane1980@gmail.com</t>
  </si>
  <si>
    <t>Melissa Carmichael</t>
  </si>
  <si>
    <t>790VRM</t>
  </si>
  <si>
    <t>Toyota Prado with 2HSL float</t>
  </si>
  <si>
    <t>MISTIE ARIZONA</t>
  </si>
  <si>
    <t>Arena</t>
  </si>
  <si>
    <t>Wheeler</t>
  </si>
  <si>
    <t>Mullins Road</t>
  </si>
  <si>
    <t>Dominique</t>
  </si>
  <si>
    <t>Holtkamp</t>
  </si>
  <si>
    <t>Homebush St</t>
  </si>
  <si>
    <t>QJWB0682</t>
  </si>
  <si>
    <t>hholtkamp@dodo.com.au</t>
  </si>
  <si>
    <t>Hilde Holtkamp</t>
  </si>
  <si>
    <t>370WFW</t>
  </si>
  <si>
    <t>Mazda BT 50</t>
  </si>
  <si>
    <t>Laynee</t>
  </si>
  <si>
    <t>Saal</t>
  </si>
  <si>
    <t>90 PAINT MINE RD</t>
  </si>
  <si>
    <t>PITTSWORTH</t>
  </si>
  <si>
    <t>QEPW0104</t>
  </si>
  <si>
    <t>jdlsaal@bigpond.net.au</t>
  </si>
  <si>
    <t>JAMIE SAAL</t>
  </si>
  <si>
    <t>koen saal</t>
  </si>
  <si>
    <t>259dyk</t>
  </si>
  <si>
    <t>white isuzu truck</t>
  </si>
  <si>
    <t>Koen</t>
  </si>
  <si>
    <t>LAYNEE SAAL</t>
  </si>
  <si>
    <t>Koen  Saal</t>
  </si>
  <si>
    <t>Riordan</t>
  </si>
  <si>
    <t>Morning View</t>
  </si>
  <si>
    <t>174 Purcell Rd</t>
  </si>
  <si>
    <t>mkriordan@bigpond.com</t>
  </si>
  <si>
    <t>Kirsten Riordan</t>
  </si>
  <si>
    <t>258SJC</t>
  </si>
  <si>
    <t>Anastasia</t>
  </si>
  <si>
    <t>Topalov</t>
  </si>
  <si>
    <t>88 Castle Rd</t>
  </si>
  <si>
    <t>Cabarlah</t>
  </si>
  <si>
    <t>QECN0824</t>
  </si>
  <si>
    <t>07 46969810</t>
  </si>
  <si>
    <t>c_topalov@optusnet.com.au</t>
  </si>
  <si>
    <t>Christine Topalov</t>
  </si>
  <si>
    <t>414 VHY</t>
  </si>
  <si>
    <t>Wilkinson</t>
  </si>
  <si>
    <t>500 Willow Springs Rd</t>
  </si>
  <si>
    <t>Clifton</t>
  </si>
  <si>
    <t>QICT0234</t>
  </si>
  <si>
    <t>janetwilkinson2@bigpond.com</t>
  </si>
  <si>
    <t>Janet Wilkinson</t>
  </si>
  <si>
    <t>TDSJC</t>
  </si>
  <si>
    <t>377RFO</t>
  </si>
  <si>
    <t>White Isuzu truck</t>
  </si>
  <si>
    <t>Lexi</t>
  </si>
  <si>
    <t>07 4696 3129</t>
  </si>
  <si>
    <t>Janet and Don Wilkinson</t>
  </si>
  <si>
    <t>377 RFO</t>
  </si>
  <si>
    <t>White Isuzu body truck</t>
  </si>
  <si>
    <t>Tom</t>
  </si>
  <si>
    <t>Keable</t>
  </si>
  <si>
    <t>167 Caunters Road</t>
  </si>
  <si>
    <t>Tannymorel</t>
  </si>
  <si>
    <t>QHWW2742</t>
  </si>
  <si>
    <t>sally.keable@bigpond.com</t>
  </si>
  <si>
    <t>Corey Keable</t>
  </si>
  <si>
    <t>Scots</t>
  </si>
  <si>
    <t>723LGU</t>
  </si>
  <si>
    <t>RIVERDAIRE WARREGAH</t>
  </si>
  <si>
    <t>Ellie</t>
  </si>
  <si>
    <t>Reedy</t>
  </si>
  <si>
    <t>QITW0842</t>
  </si>
  <si>
    <t>reedye@glennie.qld.edu.au</t>
  </si>
  <si>
    <t>Paul Reedy</t>
  </si>
  <si>
    <t>Yvette Reedy</t>
  </si>
  <si>
    <t>321 WBR</t>
  </si>
  <si>
    <t>izuzu</t>
  </si>
  <si>
    <t>Max</t>
  </si>
  <si>
    <t>Bryce</t>
  </si>
  <si>
    <t>Mckenzie</t>
  </si>
  <si>
    <t>1762 upper emu creek road, emu vale</t>
  </si>
  <si>
    <t>Emu vale</t>
  </si>
  <si>
    <t>QCWW2268</t>
  </si>
  <si>
    <t>4664 8500</t>
  </si>
  <si>
    <t>bryce.mckenzie00@gmail.com</t>
  </si>
  <si>
    <t>Brett Mckenzie</t>
  </si>
  <si>
    <t>456qkm</t>
  </si>
  <si>
    <t>white gooseneck</t>
  </si>
  <si>
    <t>Anna</t>
  </si>
  <si>
    <t>Hegerty</t>
  </si>
  <si>
    <t>424 Mullins Road</t>
  </si>
  <si>
    <t>QIWW1100</t>
  </si>
  <si>
    <t>leonie.heg@gmail.com</t>
  </si>
  <si>
    <t>Leonie Hegerty</t>
  </si>
  <si>
    <t>Karakar Go</t>
  </si>
  <si>
    <t>Mazda BT50 985VGD</t>
  </si>
  <si>
    <t>Willmington</t>
  </si>
  <si>
    <t>239 Westbrook-Wyreema Road</t>
  </si>
  <si>
    <t>Westbrook</t>
  </si>
  <si>
    <t>QEJD0367</t>
  </si>
  <si>
    <t>wswillmington@bigpond.com</t>
  </si>
  <si>
    <t>Warren Willmington</t>
  </si>
  <si>
    <t>WDW19</t>
  </si>
  <si>
    <t>Panton Hill Gooseneck and Gold Chev</t>
  </si>
  <si>
    <t>Muirhead Grace</t>
  </si>
  <si>
    <t>ABC123456</t>
  </si>
  <si>
    <t>DANSON DONNERBOY</t>
  </si>
  <si>
    <t>SCR</t>
  </si>
  <si>
    <t>Time</t>
  </si>
  <si>
    <t>Time Faults</t>
  </si>
  <si>
    <t>Jump Faults</t>
  </si>
  <si>
    <t>Total Faults</t>
  </si>
  <si>
    <t>Rnd 1 Total Faults</t>
  </si>
  <si>
    <t>Rnd 2 Total Faults</t>
  </si>
  <si>
    <t>AM5 Round 1</t>
  </si>
  <si>
    <t>AM5 Round 2</t>
  </si>
  <si>
    <t>A2</t>
  </si>
  <si>
    <t>Super 2 Phase Round 1</t>
  </si>
  <si>
    <t>Super 2 Phase Round 2</t>
  </si>
  <si>
    <t>Place</t>
  </si>
  <si>
    <t>Points</t>
  </si>
  <si>
    <t>Total Points</t>
  </si>
  <si>
    <t>Overall Place</t>
  </si>
  <si>
    <t>Class Place</t>
  </si>
  <si>
    <t>Class Points</t>
  </si>
  <si>
    <t>Toowoomba Anglican College &amp; Preparatory School</t>
  </si>
  <si>
    <t>Dressage</t>
  </si>
  <si>
    <t>Ridden Display</t>
  </si>
  <si>
    <t>In-Hand Horsemanship</t>
  </si>
  <si>
    <t>Total Marks</t>
  </si>
  <si>
    <t>Jumping</t>
  </si>
  <si>
    <t>Showman 3 phase - P</t>
  </si>
  <si>
    <t>Showman 3 Phase - S</t>
  </si>
  <si>
    <t>Tom Coggan</t>
  </si>
  <si>
    <t>HEART OF HEARTS</t>
  </si>
  <si>
    <t>Toowoomba Grammar School</t>
  </si>
  <si>
    <t>CLIFTON TASMAN</t>
  </si>
  <si>
    <t>Scots Extarvaganza 2017 Showman</t>
  </si>
  <si>
    <t>Official Course Walk 8.30am</t>
  </si>
  <si>
    <t>Ring 1 Judge Judy Herschell</t>
  </si>
  <si>
    <t>SM6 Showman 4 phase Secondary 85cm</t>
  </si>
  <si>
    <t>S3</t>
  </si>
  <si>
    <t>10 min break</t>
  </si>
  <si>
    <t>SM5 Showman 4 phase - 60cm Secondary</t>
  </si>
  <si>
    <t>S2</t>
  </si>
  <si>
    <t>ANOTHER SUNNY DAY</t>
  </si>
  <si>
    <t>SM4 Showman 4 phase - 45cm Secondary</t>
  </si>
  <si>
    <t>S1</t>
  </si>
  <si>
    <t>Ring 2 Judge Max Herschell</t>
  </si>
  <si>
    <t xml:space="preserve">SM3 Showman 3 Phase Secondary </t>
  </si>
  <si>
    <t>SM1 Showman 3 phase Primary</t>
  </si>
  <si>
    <t>SM2 Showman 4 phase - 45cm Primary</t>
  </si>
  <si>
    <t>Class / Time</t>
  </si>
  <si>
    <t>Score</t>
  </si>
  <si>
    <t>Trot (Sitting)</t>
  </si>
  <si>
    <t xml:space="preserve">Trot (Rising) </t>
  </si>
  <si>
    <t>Lengthened Trot</t>
  </si>
  <si>
    <t>Simple or Flying Changes</t>
  </si>
  <si>
    <t>Canter Left and Right</t>
  </si>
  <si>
    <t>Lengthened Canter</t>
  </si>
  <si>
    <t>Walk</t>
  </si>
  <si>
    <t>Halt</t>
  </si>
  <si>
    <t>Presentation and Showmanship</t>
  </si>
  <si>
    <t>Final Mark</t>
  </si>
  <si>
    <t>Presentation</t>
  </si>
  <si>
    <t>Showman ship</t>
  </si>
  <si>
    <t>Turn/ Halt</t>
  </si>
  <si>
    <t>First Trot</t>
  </si>
  <si>
    <t>Trot past judge and halt</t>
  </si>
  <si>
    <t>Fence 1</t>
  </si>
  <si>
    <t>Fence 2</t>
  </si>
  <si>
    <t>Fence 3</t>
  </si>
  <si>
    <t>Fence 4</t>
  </si>
  <si>
    <t>Fence 5</t>
  </si>
  <si>
    <t>Fence 6</t>
  </si>
  <si>
    <t>Fence 7</t>
  </si>
  <si>
    <t>Fence 8</t>
  </si>
  <si>
    <t>Rhythm &amp; Tempo</t>
  </si>
  <si>
    <t>Position &amp; Effectiveness</t>
  </si>
  <si>
    <t>SM3 Showman 3 Phase Secondary</t>
  </si>
  <si>
    <t>P</t>
  </si>
  <si>
    <t>S4</t>
  </si>
  <si>
    <t>G1</t>
  </si>
  <si>
    <t>G2</t>
  </si>
  <si>
    <t>G3</t>
  </si>
  <si>
    <t>G4</t>
  </si>
  <si>
    <t>G</t>
  </si>
  <si>
    <t>S</t>
  </si>
  <si>
    <t>Teams</t>
  </si>
  <si>
    <t>BELCAM CONRAD</t>
  </si>
  <si>
    <t>P/S</t>
  </si>
  <si>
    <t>N</t>
  </si>
  <si>
    <t>Y</t>
  </si>
  <si>
    <t>TEAMS Y/N</t>
  </si>
  <si>
    <t>2 HORSES</t>
  </si>
  <si>
    <t>E</t>
  </si>
  <si>
    <t>Super 2 Phase</t>
  </si>
  <si>
    <t>AM5</t>
  </si>
  <si>
    <t>R</t>
  </si>
  <si>
    <t>Scr</t>
  </si>
  <si>
    <t>Countback - AM5 1st</t>
  </si>
  <si>
    <t>Countback - AM5 2nd</t>
  </si>
  <si>
    <t>Countback - AM5 4th</t>
  </si>
  <si>
    <t>Countback AM5 - 9th</t>
  </si>
  <si>
    <t>Countback AM5 - 11th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</si>
</sst>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  <numFmt numFmtId="166" formatCode="0_ ;\-0\ 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i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9C000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</cellStyleXfs>
  <cellXfs count="180">
    <xf numFmtId="0" fontId="0" fillId="0" borderId="0" xfId="0"/>
    <xf numFmtId="0" fontId="0" fillId="4" borderId="4" xfId="0" applyFill="1" applyBorder="1" applyAlignment="1">
      <alignment horizontal="left"/>
    </xf>
    <xf numFmtId="0" fontId="0" fillId="4" borderId="4" xfId="0" applyFill="1" applyBorder="1"/>
    <xf numFmtId="0" fontId="0" fillId="4" borderId="5" xfId="0" applyFill="1" applyBorder="1" applyAlignment="1">
      <alignment horizontal="left"/>
    </xf>
    <xf numFmtId="0" fontId="0" fillId="4" borderId="5" xfId="0" applyFill="1" applyBorder="1"/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3" fillId="3" borderId="4" xfId="0" applyFont="1" applyFill="1" applyBorder="1"/>
    <xf numFmtId="0" fontId="1" fillId="0" borderId="6" xfId="0" applyFont="1" applyBorder="1"/>
    <xf numFmtId="0" fontId="0" fillId="4" borderId="0" xfId="0" applyFill="1"/>
    <xf numFmtId="0" fontId="0" fillId="4" borderId="6" xfId="0" applyFill="1" applyBorder="1" applyAlignment="1">
      <alignment horizontal="left"/>
    </xf>
    <xf numFmtId="0" fontId="0" fillId="4" borderId="6" xfId="0" applyFill="1" applyBorder="1"/>
    <xf numFmtId="0" fontId="1" fillId="0" borderId="1" xfId="0" applyFont="1" applyBorder="1" applyAlignment="1"/>
    <xf numFmtId="0" fontId="3" fillId="3" borderId="2" xfId="0" applyFont="1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/>
    <xf numFmtId="14" fontId="0" fillId="0" borderId="0" xfId="0" applyNumberFormat="1"/>
    <xf numFmtId="0" fontId="0" fillId="0" borderId="6" xfId="0" applyFill="1" applyBorder="1"/>
    <xf numFmtId="0" fontId="0" fillId="0" borderId="4" xfId="0" applyFill="1" applyBorder="1"/>
    <xf numFmtId="0" fontId="0" fillId="0" borderId="12" xfId="0" applyFill="1" applyBorder="1"/>
    <xf numFmtId="0" fontId="3" fillId="0" borderId="12" xfId="0" applyFont="1" applyBorder="1" applyAlignment="1">
      <alignment horizontal="left"/>
    </xf>
    <xf numFmtId="0" fontId="3" fillId="0" borderId="12" xfId="0" applyFont="1" applyBorder="1"/>
    <xf numFmtId="0" fontId="0" fillId="0" borderId="0" xfId="0" applyAlignment="1">
      <alignment horizontal="right"/>
    </xf>
    <xf numFmtId="0" fontId="3" fillId="0" borderId="16" xfId="0" applyFont="1" applyFill="1" applyBorder="1" applyAlignment="1">
      <alignment horizontal="left" wrapText="1"/>
    </xf>
    <xf numFmtId="0" fontId="3" fillId="0" borderId="16" xfId="0" applyFont="1" applyFill="1" applyBorder="1" applyAlignment="1">
      <alignment wrapText="1"/>
    </xf>
    <xf numFmtId="0" fontId="0" fillId="0" borderId="16" xfId="0" applyFill="1" applyBorder="1" applyAlignment="1">
      <alignment horizontal="left"/>
    </xf>
    <xf numFmtId="0" fontId="1" fillId="0" borderId="16" xfId="0" applyFont="1" applyFill="1" applyBorder="1" applyAlignment="1"/>
    <xf numFmtId="0" fontId="1" fillId="0" borderId="16" xfId="0" applyFont="1" applyFill="1" applyBorder="1"/>
    <xf numFmtId="0" fontId="1" fillId="0" borderId="16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/>
    </xf>
    <xf numFmtId="0" fontId="3" fillId="0" borderId="16" xfId="0" applyFont="1" applyFill="1" applyBorder="1"/>
    <xf numFmtId="0" fontId="1" fillId="0" borderId="16" xfId="0" applyFont="1" applyBorder="1"/>
    <xf numFmtId="0" fontId="1" fillId="0" borderId="0" xfId="0" applyFont="1"/>
    <xf numFmtId="0" fontId="1" fillId="0" borderId="16" xfId="0" applyFont="1" applyBorder="1" applyAlignment="1">
      <alignment horizontal="right" wrapText="1"/>
    </xf>
    <xf numFmtId="0" fontId="1" fillId="0" borderId="0" xfId="0" applyFont="1" applyAlignment="1">
      <alignment wrapText="1"/>
    </xf>
    <xf numFmtId="1" fontId="0" fillId="0" borderId="0" xfId="0" applyNumberFormat="1"/>
    <xf numFmtId="1" fontId="0" fillId="0" borderId="16" xfId="0" applyNumberFormat="1" applyFill="1" applyBorder="1"/>
    <xf numFmtId="0" fontId="0" fillId="0" borderId="16" xfId="0" applyBorder="1"/>
    <xf numFmtId="0" fontId="3" fillId="0" borderId="16" xfId="0" applyFont="1" applyFill="1" applyBorder="1" applyAlignment="1"/>
    <xf numFmtId="0" fontId="0" fillId="0" borderId="16" xfId="0" applyFill="1" applyBorder="1" applyAlignment="1"/>
    <xf numFmtId="1" fontId="0" fillId="0" borderId="16" xfId="0" applyNumberFormat="1" applyFont="1" applyFill="1" applyBorder="1"/>
    <xf numFmtId="0" fontId="0" fillId="0" borderId="0" xfId="0" applyFont="1"/>
    <xf numFmtId="164" fontId="0" fillId="0" borderId="16" xfId="1" applyNumberFormat="1" applyFont="1" applyBorder="1"/>
    <xf numFmtId="164" fontId="0" fillId="0" borderId="0" xfId="1" applyNumberFormat="1" applyFont="1"/>
    <xf numFmtId="164" fontId="0" fillId="0" borderId="16" xfId="1" applyNumberFormat="1" applyFont="1" applyFill="1" applyBorder="1"/>
    <xf numFmtId="0" fontId="10" fillId="5" borderId="0" xfId="2" applyFont="1"/>
    <xf numFmtId="0" fontId="11" fillId="7" borderId="0" xfId="4" applyFont="1"/>
    <xf numFmtId="0" fontId="0" fillId="2" borderId="0" xfId="0" applyFill="1"/>
    <xf numFmtId="0" fontId="8" fillId="6" borderId="0" xfId="3"/>
    <xf numFmtId="0" fontId="12" fillId="0" borderId="0" xfId="0" applyFont="1"/>
    <xf numFmtId="0" fontId="8" fillId="6" borderId="0" xfId="3" applyFont="1"/>
    <xf numFmtId="0" fontId="13" fillId="0" borderId="0" xfId="0" applyFont="1"/>
    <xf numFmtId="0" fontId="14" fillId="6" borderId="0" xfId="3" applyFont="1"/>
    <xf numFmtId="0" fontId="0" fillId="8" borderId="0" xfId="0" applyFill="1"/>
    <xf numFmtId="43" fontId="0" fillId="0" borderId="0" xfId="1" applyFont="1"/>
    <xf numFmtId="0" fontId="1" fillId="9" borderId="16" xfId="0" applyFont="1" applyFill="1" applyBorder="1"/>
    <xf numFmtId="0" fontId="1" fillId="10" borderId="16" xfId="0" applyFont="1" applyFill="1" applyBorder="1"/>
    <xf numFmtId="0" fontId="6" fillId="10" borderId="16" xfId="0" applyFont="1" applyFill="1" applyBorder="1" applyAlignment="1"/>
    <xf numFmtId="164" fontId="5" fillId="10" borderId="17" xfId="1" applyNumberFormat="1" applyFont="1" applyFill="1" applyBorder="1"/>
    <xf numFmtId="164" fontId="5" fillId="10" borderId="16" xfId="1" applyNumberFormat="1" applyFont="1" applyFill="1" applyBorder="1"/>
    <xf numFmtId="0" fontId="1" fillId="9" borderId="16" xfId="0" applyFont="1" applyFill="1" applyBorder="1" applyAlignment="1">
      <alignment horizontal="centerContinuous"/>
    </xf>
    <xf numFmtId="0" fontId="1" fillId="9" borderId="16" xfId="0" applyFont="1" applyFill="1" applyBorder="1" applyAlignment="1">
      <alignment horizontal="right" wrapText="1"/>
    </xf>
    <xf numFmtId="164" fontId="0" fillId="9" borderId="17" xfId="1" applyNumberFormat="1" applyFont="1" applyFill="1" applyBorder="1"/>
    <xf numFmtId="164" fontId="0" fillId="9" borderId="16" xfId="1" applyNumberFormat="1" applyFont="1" applyFill="1" applyBorder="1"/>
    <xf numFmtId="43" fontId="1" fillId="0" borderId="16" xfId="1" applyFont="1" applyBorder="1"/>
    <xf numFmtId="43" fontId="1" fillId="0" borderId="16" xfId="1" applyFont="1" applyBorder="1" applyAlignment="1">
      <alignment wrapText="1"/>
    </xf>
    <xf numFmtId="43" fontId="1" fillId="10" borderId="16" xfId="1" applyFont="1" applyFill="1" applyBorder="1"/>
    <xf numFmtId="43" fontId="0" fillId="0" borderId="16" xfId="1" applyFont="1" applyBorder="1"/>
    <xf numFmtId="0" fontId="6" fillId="10" borderId="17" xfId="0" applyFont="1" applyFill="1" applyBorder="1" applyAlignment="1"/>
    <xf numFmtId="0" fontId="0" fillId="0" borderId="17" xfId="0" applyBorder="1"/>
    <xf numFmtId="43" fontId="0" fillId="9" borderId="17" xfId="1" applyFont="1" applyFill="1" applyBorder="1"/>
    <xf numFmtId="0" fontId="1" fillId="0" borderId="16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6" fillId="10" borderId="16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165" fontId="0" fillId="9" borderId="17" xfId="1" applyNumberFormat="1" applyFont="1" applyFill="1" applyBorder="1"/>
    <xf numFmtId="165" fontId="5" fillId="10" borderId="16" xfId="1" applyNumberFormat="1" applyFont="1" applyFill="1" applyBorder="1"/>
    <xf numFmtId="43" fontId="0" fillId="9" borderId="16" xfId="1" applyNumberFormat="1" applyFont="1" applyFill="1" applyBorder="1"/>
    <xf numFmtId="43" fontId="5" fillId="10" borderId="16" xfId="1" applyNumberFormat="1" applyFont="1" applyFill="1" applyBorder="1"/>
    <xf numFmtId="43" fontId="0" fillId="0" borderId="17" xfId="1" applyNumberFormat="1" applyFont="1" applyFill="1" applyBorder="1" applyAlignment="1">
      <alignment horizontal="left"/>
    </xf>
    <xf numFmtId="43" fontId="6" fillId="10" borderId="17" xfId="1" applyNumberFormat="1" applyFont="1" applyFill="1" applyBorder="1" applyAlignment="1"/>
    <xf numFmtId="43" fontId="1" fillId="0" borderId="17" xfId="1" applyNumberFormat="1" applyFont="1" applyFill="1" applyBorder="1" applyAlignment="1">
      <alignment horizontal="left"/>
    </xf>
    <xf numFmtId="43" fontId="3" fillId="0" borderId="17" xfId="1" applyNumberFormat="1" applyFont="1" applyFill="1" applyBorder="1" applyAlignment="1"/>
    <xf numFmtId="43" fontId="0" fillId="0" borderId="17" xfId="1" applyNumberFormat="1" applyFont="1" applyFill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" fontId="0" fillId="0" borderId="0" xfId="0" applyNumberFormat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horizontal="right" wrapText="1"/>
    </xf>
    <xf numFmtId="1" fontId="0" fillId="0" borderId="0" xfId="0" applyNumberFormat="1" applyFont="1" applyFill="1" applyBorder="1"/>
    <xf numFmtId="1" fontId="0" fillId="0" borderId="0" xfId="0" applyNumberFormat="1" applyFill="1" applyBorder="1"/>
    <xf numFmtId="1" fontId="0" fillId="0" borderId="0" xfId="0" applyNumberFormat="1" applyFont="1" applyAlignment="1">
      <alignment horizontal="center"/>
    </xf>
    <xf numFmtId="1" fontId="0" fillId="4" borderId="0" xfId="0" applyNumberFormat="1" applyFill="1" applyAlignment="1">
      <alignment horizontal="center"/>
    </xf>
    <xf numFmtId="164" fontId="1" fillId="0" borderId="16" xfId="0" applyNumberFormat="1" applyFont="1" applyFill="1" applyBorder="1"/>
    <xf numFmtId="0" fontId="13" fillId="4" borderId="4" xfId="0" applyFont="1" applyFill="1" applyBorder="1" applyAlignment="1">
      <alignment horizontal="left"/>
    </xf>
    <xf numFmtId="0" fontId="13" fillId="4" borderId="4" xfId="0" applyFont="1" applyFill="1" applyBorder="1"/>
    <xf numFmtId="0" fontId="3" fillId="0" borderId="12" xfId="0" applyFont="1" applyFill="1" applyBorder="1" applyAlignment="1">
      <alignment horizontal="right"/>
    </xf>
    <xf numFmtId="164" fontId="0" fillId="0" borderId="0" xfId="0" applyNumberFormat="1"/>
    <xf numFmtId="0" fontId="1" fillId="10" borderId="16" xfId="0" applyFont="1" applyFill="1" applyBorder="1" applyAlignment="1">
      <alignment horizontal="centerContinuous"/>
    </xf>
    <xf numFmtId="0" fontId="1" fillId="10" borderId="16" xfId="0" applyFont="1" applyFill="1" applyBorder="1" applyAlignment="1">
      <alignment horizontal="right" wrapText="1"/>
    </xf>
    <xf numFmtId="164" fontId="0" fillId="10" borderId="16" xfId="1" applyNumberFormat="1" applyFont="1" applyFill="1" applyBorder="1"/>
    <xf numFmtId="0" fontId="1" fillId="11" borderId="16" xfId="0" applyFont="1" applyFill="1" applyBorder="1" applyAlignment="1">
      <alignment horizontal="centerContinuous"/>
    </xf>
    <xf numFmtId="0" fontId="1" fillId="11" borderId="16" xfId="0" applyFont="1" applyFill="1" applyBorder="1" applyAlignment="1">
      <alignment horizontal="right" wrapText="1"/>
    </xf>
    <xf numFmtId="164" fontId="0" fillId="11" borderId="16" xfId="1" applyNumberFormat="1" applyFont="1" applyFill="1" applyBorder="1"/>
    <xf numFmtId="0" fontId="1" fillId="12" borderId="16" xfId="0" applyFont="1" applyFill="1" applyBorder="1" applyAlignment="1">
      <alignment horizontal="centerContinuous"/>
    </xf>
    <xf numFmtId="0" fontId="1" fillId="12" borderId="16" xfId="0" applyFont="1" applyFill="1" applyBorder="1"/>
    <xf numFmtId="0" fontId="1" fillId="12" borderId="16" xfId="0" applyFont="1" applyFill="1" applyBorder="1" applyAlignment="1">
      <alignment horizontal="right" wrapText="1"/>
    </xf>
    <xf numFmtId="164" fontId="0" fillId="12" borderId="16" xfId="1" applyNumberFormat="1" applyFont="1" applyFill="1" applyBorder="1"/>
    <xf numFmtId="43" fontId="0" fillId="12" borderId="16" xfId="1" applyFont="1" applyFill="1" applyBorder="1"/>
    <xf numFmtId="43" fontId="1" fillId="10" borderId="16" xfId="1" applyFont="1" applyFill="1" applyBorder="1" applyAlignment="1">
      <alignment horizontal="centerContinuous"/>
    </xf>
    <xf numFmtId="43" fontId="1" fillId="10" borderId="16" xfId="1" applyFont="1" applyFill="1" applyBorder="1" applyAlignment="1">
      <alignment wrapText="1"/>
    </xf>
    <xf numFmtId="43" fontId="0" fillId="10" borderId="16" xfId="1" applyFont="1" applyFill="1" applyBorder="1"/>
    <xf numFmtId="166" fontId="0" fillId="12" borderId="16" xfId="1" applyNumberFormat="1" applyFont="1" applyFill="1" applyBorder="1"/>
    <xf numFmtId="1" fontId="1" fillId="11" borderId="16" xfId="0" applyNumberFormat="1" applyFont="1" applyFill="1" applyBorder="1" applyAlignment="1">
      <alignment horizontal="centerContinuous"/>
    </xf>
    <xf numFmtId="1" fontId="1" fillId="11" borderId="16" xfId="0" applyNumberFormat="1" applyFont="1" applyFill="1" applyBorder="1" applyAlignment="1">
      <alignment horizontal="right" wrapText="1"/>
    </xf>
    <xf numFmtId="1" fontId="0" fillId="11" borderId="16" xfId="1" applyNumberFormat="1" applyFont="1" applyFill="1" applyBorder="1"/>
    <xf numFmtId="1" fontId="1" fillId="10" borderId="16" xfId="0" applyNumberFormat="1" applyFont="1" applyFill="1" applyBorder="1" applyAlignment="1">
      <alignment horizontal="centerContinuous"/>
    </xf>
    <xf numFmtId="1" fontId="1" fillId="10" borderId="16" xfId="0" applyNumberFormat="1" applyFont="1" applyFill="1" applyBorder="1" applyAlignment="1">
      <alignment horizontal="right" wrapText="1"/>
    </xf>
    <xf numFmtId="1" fontId="0" fillId="10" borderId="16" xfId="1" applyNumberFormat="1" applyFont="1" applyFill="1" applyBorder="1"/>
    <xf numFmtId="0" fontId="13" fillId="0" borderId="16" xfId="0" applyFont="1" applyFill="1" applyBorder="1" applyAlignment="1">
      <alignment horizontal="left"/>
    </xf>
    <xf numFmtId="43" fontId="13" fillId="10" borderId="16" xfId="1" applyFont="1" applyFill="1" applyBorder="1"/>
    <xf numFmtId="164" fontId="13" fillId="10" borderId="16" xfId="1" applyNumberFormat="1" applyFont="1" applyFill="1" applyBorder="1"/>
    <xf numFmtId="1" fontId="13" fillId="10" borderId="16" xfId="1" applyNumberFormat="1" applyFont="1" applyFill="1" applyBorder="1"/>
    <xf numFmtId="164" fontId="13" fillId="11" borderId="16" xfId="1" applyNumberFormat="1" applyFont="1" applyFill="1" applyBorder="1"/>
    <xf numFmtId="1" fontId="13" fillId="11" borderId="16" xfId="1" applyNumberFormat="1" applyFont="1" applyFill="1" applyBorder="1"/>
    <xf numFmtId="43" fontId="13" fillId="12" borderId="16" xfId="1" applyFont="1" applyFill="1" applyBorder="1"/>
    <xf numFmtId="164" fontId="13" fillId="12" borderId="16" xfId="1" applyNumberFormat="1" applyFont="1" applyFill="1" applyBorder="1"/>
    <xf numFmtId="166" fontId="13" fillId="12" borderId="16" xfId="1" applyNumberFormat="1" applyFont="1" applyFill="1" applyBorder="1"/>
    <xf numFmtId="164" fontId="13" fillId="0" borderId="16" xfId="1" applyNumberFormat="1" applyFont="1" applyBorder="1"/>
    <xf numFmtId="164" fontId="13" fillId="0" borderId="0" xfId="1" applyNumberFormat="1" applyFont="1"/>
    <xf numFmtId="164" fontId="13" fillId="0" borderId="16" xfId="1" applyNumberFormat="1" applyFont="1" applyFill="1" applyBorder="1"/>
    <xf numFmtId="0" fontId="13" fillId="0" borderId="0" xfId="0" applyFont="1" applyAlignment="1">
      <alignment horizontal="center"/>
    </xf>
    <xf numFmtId="43" fontId="1" fillId="11" borderId="16" xfId="1" applyFont="1" applyFill="1" applyBorder="1" applyAlignment="1">
      <alignment horizontal="centerContinuous"/>
    </xf>
    <xf numFmtId="43" fontId="1" fillId="11" borderId="16" xfId="1" applyFont="1" applyFill="1" applyBorder="1" applyAlignment="1">
      <alignment horizontal="right" wrapText="1"/>
    </xf>
    <xf numFmtId="43" fontId="0" fillId="11" borderId="16" xfId="1" applyFont="1" applyFill="1" applyBorder="1"/>
    <xf numFmtId="43" fontId="13" fillId="11" borderId="16" xfId="1" applyFont="1" applyFill="1" applyBorder="1"/>
    <xf numFmtId="43" fontId="0" fillId="0" borderId="16" xfId="1" applyFont="1" applyFill="1" applyBorder="1"/>
    <xf numFmtId="1" fontId="0" fillId="0" borderId="16" xfId="1" applyNumberFormat="1" applyFont="1" applyFill="1" applyBorder="1"/>
    <xf numFmtId="166" fontId="0" fillId="0" borderId="16" xfId="1" applyNumberFormat="1" applyFont="1" applyFill="1" applyBorder="1"/>
    <xf numFmtId="164" fontId="0" fillId="0" borderId="0" xfId="1" applyNumberFormat="1" applyFont="1" applyFill="1"/>
    <xf numFmtId="0" fontId="0" fillId="0" borderId="0" xfId="0" applyFill="1" applyAlignment="1">
      <alignment horizontal="center"/>
    </xf>
    <xf numFmtId="0" fontId="0" fillId="0" borderId="0" xfId="0" applyFill="1"/>
    <xf numFmtId="43" fontId="1" fillId="12" borderId="16" xfId="1" applyFont="1" applyFill="1" applyBorder="1" applyAlignment="1">
      <alignment horizontal="centerContinuous"/>
    </xf>
    <xf numFmtId="1" fontId="1" fillId="12" borderId="16" xfId="0" applyNumberFormat="1" applyFont="1" applyFill="1" applyBorder="1" applyAlignment="1">
      <alignment horizontal="centerContinuous"/>
    </xf>
    <xf numFmtId="164" fontId="1" fillId="12" borderId="16" xfId="1" applyNumberFormat="1" applyFont="1" applyFill="1" applyBorder="1" applyAlignment="1">
      <alignment horizontal="centerContinuous"/>
    </xf>
    <xf numFmtId="43" fontId="1" fillId="12" borderId="16" xfId="1" applyFont="1" applyFill="1" applyBorder="1" applyAlignment="1">
      <alignment wrapText="1"/>
    </xf>
    <xf numFmtId="1" fontId="1" fillId="12" borderId="16" xfId="0" applyNumberFormat="1" applyFont="1" applyFill="1" applyBorder="1" applyAlignment="1">
      <alignment horizontal="right" wrapText="1"/>
    </xf>
    <xf numFmtId="164" fontId="1" fillId="12" borderId="16" xfId="1" applyNumberFormat="1" applyFont="1" applyFill="1" applyBorder="1" applyAlignment="1">
      <alignment horizontal="right" wrapText="1"/>
    </xf>
    <xf numFmtId="1" fontId="0" fillId="12" borderId="16" xfId="1" applyNumberFormat="1" applyFont="1" applyFill="1" applyBorder="1"/>
    <xf numFmtId="1" fontId="13" fillId="12" borderId="16" xfId="1" applyNumberFormat="1" applyFont="1" applyFill="1" applyBorder="1"/>
    <xf numFmtId="43" fontId="1" fillId="10" borderId="16" xfId="1" applyFont="1" applyFill="1" applyBorder="1" applyAlignment="1">
      <alignment horizontal="right"/>
    </xf>
    <xf numFmtId="166" fontId="0" fillId="10" borderId="16" xfId="1" applyNumberFormat="1" applyFont="1" applyFill="1" applyBorder="1"/>
    <xf numFmtId="166" fontId="13" fillId="10" borderId="16" xfId="1" applyNumberFormat="1" applyFont="1" applyFill="1" applyBorder="1"/>
    <xf numFmtId="0" fontId="0" fillId="2" borderId="0" xfId="0" applyFill="1" applyAlignment="1">
      <alignment horizontal="left"/>
    </xf>
    <xf numFmtId="0" fontId="11" fillId="7" borderId="0" xfId="4" applyFont="1" applyAlignment="1">
      <alignment horizontal="left"/>
    </xf>
    <xf numFmtId="0" fontId="3" fillId="0" borderId="16" xfId="0" applyFont="1" applyFill="1" applyBorder="1"/>
    <xf numFmtId="0" fontId="3" fillId="0" borderId="16" xfId="0" applyFont="1" applyFill="1" applyBorder="1" applyAlignment="1">
      <alignment horizontal="left"/>
    </xf>
    <xf numFmtId="0" fontId="3" fillId="0" borderId="18" xfId="0" applyFont="1" applyFill="1" applyBorder="1"/>
    <xf numFmtId="0" fontId="3" fillId="0" borderId="19" xfId="0" applyFont="1" applyFill="1" applyBorder="1"/>
    <xf numFmtId="0" fontId="3" fillId="0" borderId="17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3" fillId="3" borderId="3" xfId="0" applyFont="1" applyFill="1" applyBorder="1"/>
  </cellXfs>
  <cellStyles count="5">
    <cellStyle name="Bad" xfId="3" builtinId="27"/>
    <cellStyle name="Comma" xfId="1" builtinId="3"/>
    <cellStyle name="Good" xfId="2" builtinId="26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FFCCFF"/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17"/>
  <sheetViews>
    <sheetView tabSelected="1" zoomScaleNormal="100" workbookViewId="0">
      <pane xSplit="4" ySplit="2" topLeftCell="E12" activePane="bottomRight" state="frozen"/>
      <selection activeCell="B25" sqref="B25"/>
      <selection pane="topRight" activeCell="B25" sqref="B25"/>
      <selection pane="bottomLeft" activeCell="B25" sqref="B25"/>
      <selection pane="bottomRight" activeCell="H20" sqref="H20"/>
    </sheetView>
  </sheetViews>
  <sheetFormatPr defaultColWidth="9.26953125" defaultRowHeight="14.5" x14ac:dyDescent="0.35"/>
  <cols>
    <col min="1" max="1" width="8.7265625" style="57" customWidth="1"/>
    <col min="2" max="2" width="21.1796875" bestFit="1" customWidth="1"/>
    <col min="3" max="3" width="27.1796875" customWidth="1"/>
    <col min="4" max="4" width="49" bestFit="1" customWidth="1"/>
    <col min="5" max="5" width="7.81640625" style="80" customWidth="1"/>
    <col min="6" max="6" width="7.81640625" customWidth="1"/>
    <col min="7" max="11" width="9.7265625" customWidth="1"/>
    <col min="12" max="13" width="8.7265625" customWidth="1"/>
    <col min="14" max="14" width="7.7265625" style="80" customWidth="1"/>
    <col min="15" max="16" width="7.7265625" customWidth="1"/>
  </cols>
  <sheetData>
    <row r="1" spans="1:18" s="35" customFormat="1" x14ac:dyDescent="0.35">
      <c r="A1" s="67"/>
      <c r="B1" s="30"/>
      <c r="C1" s="30"/>
      <c r="D1" s="30"/>
      <c r="E1" s="74"/>
      <c r="F1" s="30"/>
      <c r="G1" s="63"/>
      <c r="H1" s="63"/>
      <c r="I1" s="63"/>
      <c r="J1" s="63"/>
      <c r="K1" s="63"/>
      <c r="L1" s="58"/>
      <c r="M1" s="58">
        <f>SUBTOTAL(9,$M$3:$M$103)</f>
        <v>728</v>
      </c>
      <c r="N1" s="90"/>
      <c r="O1" s="99">
        <f>M42+M44+M49</f>
        <v>25</v>
      </c>
      <c r="P1" s="93"/>
    </row>
    <row r="2" spans="1:18" s="37" customFormat="1" ht="43.5" x14ac:dyDescent="0.35">
      <c r="A2" s="68" t="s">
        <v>949</v>
      </c>
      <c r="B2" s="27" t="s">
        <v>1</v>
      </c>
      <c r="C2" s="27" t="s">
        <v>2</v>
      </c>
      <c r="D2" s="27" t="s">
        <v>3</v>
      </c>
      <c r="E2" s="75" t="s">
        <v>0</v>
      </c>
      <c r="F2" s="26" t="s">
        <v>950</v>
      </c>
      <c r="G2" s="64" t="s">
        <v>923</v>
      </c>
      <c r="H2" s="64" t="s">
        <v>924</v>
      </c>
      <c r="I2" s="64" t="s">
        <v>927</v>
      </c>
      <c r="J2" s="64" t="s">
        <v>925</v>
      </c>
      <c r="K2" s="64" t="s">
        <v>926</v>
      </c>
      <c r="L2" s="64" t="s">
        <v>920</v>
      </c>
      <c r="M2" s="64" t="s">
        <v>921</v>
      </c>
      <c r="N2" s="91"/>
      <c r="O2" s="36" t="s">
        <v>985</v>
      </c>
      <c r="P2" s="94"/>
    </row>
    <row r="3" spans="1:18" s="44" customFormat="1" ht="15" customHeight="1" x14ac:dyDescent="0.35">
      <c r="A3" s="69" t="str">
        <f>'SM Draw'!A4</f>
        <v>SM6 Showman 4 phase Secondary 85cm</v>
      </c>
      <c r="B3" s="59"/>
      <c r="C3" s="60"/>
      <c r="D3" s="60"/>
      <c r="E3" s="76"/>
      <c r="F3" s="71"/>
      <c r="G3" s="61"/>
      <c r="H3" s="62"/>
      <c r="I3" s="62"/>
      <c r="J3" s="62"/>
      <c r="K3" s="82">
        <f t="shared" ref="K3:K12" si="0">SUM(G3:J3)</f>
        <v>0</v>
      </c>
      <c r="L3" s="62"/>
      <c r="M3" s="62">
        <f>VLOOKUP(L3,Sheet2!$A$2:$B$32,2,FALSE)</f>
        <v>0</v>
      </c>
      <c r="N3" s="97"/>
      <c r="O3" s="43"/>
      <c r="P3" s="95"/>
    </row>
    <row r="4" spans="1:18" ht="15" customHeight="1" x14ac:dyDescent="0.35">
      <c r="A4" s="70">
        <f>'SM Draw'!A9</f>
        <v>9.2799999999999994</v>
      </c>
      <c r="B4" s="28" t="str">
        <f>CONCATENATE('SM Draw'!B9," ",'SM Draw'!C9)</f>
        <v>Phoebe Riordan</v>
      </c>
      <c r="C4" s="28" t="str">
        <f>'SM Draw'!D9</f>
        <v>WARREGO TINKERBELL</v>
      </c>
      <c r="D4" s="28" t="str">
        <f>'SM Draw'!E9</f>
        <v>Fairholme College - Toowoomba</v>
      </c>
      <c r="E4" s="77">
        <f>'SM Draw'!F9</f>
        <v>5564</v>
      </c>
      <c r="F4" s="85">
        <v>171</v>
      </c>
      <c r="G4" s="73">
        <f t="shared" ref="G4:G13" si="1">F4/$F$108*100</f>
        <v>68.400000000000006</v>
      </c>
      <c r="H4" s="66">
        <f>Ridden!O8</f>
        <v>93</v>
      </c>
      <c r="I4" s="66">
        <f>Jumping!P8</f>
        <v>81</v>
      </c>
      <c r="J4" s="66">
        <f>'In Hand'!L8</f>
        <v>76</v>
      </c>
      <c r="K4" s="83">
        <f t="shared" si="0"/>
        <v>318.39999999999998</v>
      </c>
      <c r="L4" s="66">
        <f t="shared" ref="L4:L9" si="2">RANK(K4,$K$4:$K$13,0)</f>
        <v>1</v>
      </c>
      <c r="M4" s="66">
        <f>VLOOKUP(L4,Sheet2!$A$2:$B$32,2,FALSE)</f>
        <v>30</v>
      </c>
      <c r="N4" s="92" t="s">
        <v>938</v>
      </c>
      <c r="O4" s="39" t="s">
        <v>984</v>
      </c>
      <c r="P4" s="96"/>
      <c r="Q4" t="s">
        <v>984</v>
      </c>
      <c r="R4">
        <f>SUMIF($O$4:$O$50,Q4,$M$4:$M$50)</f>
        <v>59</v>
      </c>
    </row>
    <row r="5" spans="1:18" ht="15" customHeight="1" x14ac:dyDescent="0.35">
      <c r="A5" s="70">
        <f>'SM Draw'!A10</f>
        <v>9.35</v>
      </c>
      <c r="B5" s="28" t="str">
        <f>CONCATENATE('SM Draw'!B10," ",'SM Draw'!C10)</f>
        <v>Piper Wise</v>
      </c>
      <c r="C5" s="28" t="str">
        <f>'SM Draw'!D10</f>
        <v>GARNET TALISMAN</v>
      </c>
      <c r="D5" s="28" t="str">
        <f>'SM Draw'!E10</f>
        <v>The Glennie School - Toowoomba</v>
      </c>
      <c r="E5" s="77">
        <f>'SM Draw'!F10</f>
        <v>6261</v>
      </c>
      <c r="F5" s="85">
        <v>169.5</v>
      </c>
      <c r="G5" s="73">
        <f t="shared" si="1"/>
        <v>67.800000000000011</v>
      </c>
      <c r="H5" s="66">
        <f>Ridden!O9</f>
        <v>83</v>
      </c>
      <c r="I5" s="66">
        <f>Jumping!P9</f>
        <v>75</v>
      </c>
      <c r="J5" s="66">
        <f>'In Hand'!L9</f>
        <v>85</v>
      </c>
      <c r="K5" s="83">
        <f t="shared" si="0"/>
        <v>310.8</v>
      </c>
      <c r="L5" s="66">
        <f t="shared" si="2"/>
        <v>2</v>
      </c>
      <c r="M5" s="66">
        <f>VLOOKUP(L5,Sheet2!$A$2:$B$32,2,FALSE)</f>
        <v>29</v>
      </c>
      <c r="N5" s="92"/>
      <c r="O5" s="39"/>
      <c r="P5" s="96"/>
      <c r="Q5" t="s">
        <v>983</v>
      </c>
      <c r="R5">
        <f>SUMIF($O$4:$O$50,Q5,$M$4:$M$50)</f>
        <v>53</v>
      </c>
    </row>
    <row r="6" spans="1:18" ht="15" customHeight="1" x14ac:dyDescent="0.35">
      <c r="A6" s="70">
        <f>'SM Draw'!A13</f>
        <v>9.56</v>
      </c>
      <c r="B6" s="28" t="str">
        <f>CONCATENATE('SM Draw'!B13," ",'SM Draw'!C13)</f>
        <v>Tara Wilkinson</v>
      </c>
      <c r="C6" s="28" t="str">
        <f>'SM Draw'!D13</f>
        <v>HARMONY HILLS FABIO</v>
      </c>
      <c r="D6" s="28" t="str">
        <f>'SM Draw'!E13</f>
        <v xml:space="preserve">Toowoomba Anglican College &amp; Preparatory School - </v>
      </c>
      <c r="E6" s="77">
        <f>'SM Draw'!F13</f>
        <v>6983</v>
      </c>
      <c r="F6" s="85">
        <v>179</v>
      </c>
      <c r="G6" s="73">
        <f t="shared" si="1"/>
        <v>71.599999999999994</v>
      </c>
      <c r="H6" s="66">
        <f>Ridden!O12</f>
        <v>85</v>
      </c>
      <c r="I6" s="66">
        <f>Jumping!P12</f>
        <v>73</v>
      </c>
      <c r="J6" s="66">
        <f>'In Hand'!L12</f>
        <v>68</v>
      </c>
      <c r="K6" s="83">
        <f t="shared" si="0"/>
        <v>297.60000000000002</v>
      </c>
      <c r="L6" s="66">
        <f t="shared" si="2"/>
        <v>3</v>
      </c>
      <c r="M6" s="66">
        <f>VLOOKUP(L6,Sheet2!$A$2:$B$32,2,FALSE)</f>
        <v>28</v>
      </c>
      <c r="N6" s="92"/>
      <c r="O6" s="39"/>
      <c r="P6" s="96"/>
      <c r="Q6" t="s">
        <v>977</v>
      </c>
      <c r="R6">
        <f>SUMIF($O$4:$O$50,Q6,$M$4:$M$50)</f>
        <v>25</v>
      </c>
    </row>
    <row r="7" spans="1:18" ht="15" customHeight="1" x14ac:dyDescent="0.35">
      <c r="A7" s="70">
        <f>'SM Draw'!A5</f>
        <v>9</v>
      </c>
      <c r="B7" s="28" t="str">
        <f>CONCATENATE('SM Draw'!B5," ",'SM Draw'!C5)</f>
        <v>Georgia Rohde</v>
      </c>
      <c r="C7" s="28" t="str">
        <f>'SM Draw'!D5</f>
        <v>BOURNE IDENTITY</v>
      </c>
      <c r="D7" s="28" t="str">
        <f>'SM Draw'!E5</f>
        <v>The Scots PGC College - Warwick</v>
      </c>
      <c r="E7" s="77">
        <f>'SM Draw'!F5</f>
        <v>6474</v>
      </c>
      <c r="F7" s="85">
        <v>156</v>
      </c>
      <c r="G7" s="73">
        <f t="shared" si="1"/>
        <v>62.4</v>
      </c>
      <c r="H7" s="66">
        <f>Ridden!O4</f>
        <v>87</v>
      </c>
      <c r="I7" s="66">
        <f>Jumping!P4</f>
        <v>74</v>
      </c>
      <c r="J7" s="66">
        <f>'In Hand'!L4</f>
        <v>69</v>
      </c>
      <c r="K7" s="83">
        <f t="shared" si="0"/>
        <v>292.39999999999998</v>
      </c>
      <c r="L7" s="66">
        <f t="shared" si="2"/>
        <v>4</v>
      </c>
      <c r="M7" s="66">
        <f>VLOOKUP(L7,Sheet2!$A$2:$B$32,2,FALSE)</f>
        <v>27</v>
      </c>
      <c r="N7" s="92" t="s">
        <v>978</v>
      </c>
      <c r="O7" s="39"/>
      <c r="P7" s="96"/>
    </row>
    <row r="8" spans="1:18" ht="15" customHeight="1" x14ac:dyDescent="0.35">
      <c r="A8" s="70">
        <f>'SM Draw'!A8</f>
        <v>9.2100000000000009</v>
      </c>
      <c r="B8" s="28" t="str">
        <f>CONCATENATE('SM Draw'!B8," ",'SM Draw'!C8)</f>
        <v>Maddie Mathies</v>
      </c>
      <c r="C8" s="28" t="str">
        <f>'SM Draw'!D8</f>
        <v>POPS CADILLAC</v>
      </c>
      <c r="D8" s="28" t="str">
        <f>'SM Draw'!E8</f>
        <v>The Scots PGC College - Warwick</v>
      </c>
      <c r="E8" s="77">
        <f>'SM Draw'!F8</f>
        <v>6314</v>
      </c>
      <c r="F8" s="85">
        <v>162.5</v>
      </c>
      <c r="G8" s="73">
        <f t="shared" si="1"/>
        <v>65</v>
      </c>
      <c r="H8" s="66">
        <f>Ridden!O7</f>
        <v>75</v>
      </c>
      <c r="I8" s="66">
        <f>Jumping!P7</f>
        <v>78</v>
      </c>
      <c r="J8" s="66">
        <f>'In Hand'!L7</f>
        <v>70</v>
      </c>
      <c r="K8" s="83">
        <f t="shared" si="0"/>
        <v>288</v>
      </c>
      <c r="L8" s="66">
        <f t="shared" si="2"/>
        <v>5</v>
      </c>
      <c r="M8" s="66">
        <f>VLOOKUP(L8,Sheet2!$A$2:$B$32,2,FALSE)</f>
        <v>26</v>
      </c>
      <c r="N8" s="92"/>
      <c r="O8" s="39"/>
      <c r="P8" s="96"/>
    </row>
    <row r="9" spans="1:18" ht="15" customHeight="1" x14ac:dyDescent="0.35">
      <c r="A9" s="70">
        <f>'SM Draw'!A6</f>
        <v>9.07</v>
      </c>
      <c r="B9" s="28" t="str">
        <f>CONCATENATE('SM Draw'!B6," ",'SM Draw'!C6)</f>
        <v>Felicity Sellick</v>
      </c>
      <c r="C9" s="28" t="str">
        <f>'SM Draw'!D6</f>
        <v>ROCKIN PARTY</v>
      </c>
      <c r="D9" s="28" t="str">
        <f>'SM Draw'!E6</f>
        <v>The Scots PGC College - Warwick</v>
      </c>
      <c r="E9" s="77">
        <f>'SM Draw'!F6</f>
        <v>6587</v>
      </c>
      <c r="F9" s="85">
        <v>147</v>
      </c>
      <c r="G9" s="73">
        <f t="shared" si="1"/>
        <v>58.8</v>
      </c>
      <c r="H9" s="66">
        <f>Ridden!O5</f>
        <v>68</v>
      </c>
      <c r="I9" s="66">
        <f>Jumping!P5</f>
        <v>71</v>
      </c>
      <c r="J9" s="66">
        <f>'In Hand'!L5</f>
        <v>65</v>
      </c>
      <c r="K9" s="83">
        <f t="shared" si="0"/>
        <v>262.8</v>
      </c>
      <c r="L9" s="66">
        <f t="shared" si="2"/>
        <v>6</v>
      </c>
      <c r="M9" s="66">
        <f>VLOOKUP(L9,Sheet2!$A$2:$B$32,2,FALSE)</f>
        <v>25</v>
      </c>
      <c r="N9" s="92" t="s">
        <v>982</v>
      </c>
      <c r="O9" s="39" t="s">
        <v>983</v>
      </c>
      <c r="P9" s="96"/>
    </row>
    <row r="10" spans="1:18" ht="15" customHeight="1" x14ac:dyDescent="0.35">
      <c r="A10" s="70" t="str">
        <f>'SM Draw'!A7</f>
        <v>SCR</v>
      </c>
      <c r="B10" s="28" t="str">
        <f>CONCATENATE('SM Draw'!B7," ",'SM Draw'!C7)</f>
        <v>Dominique Holtkamp</v>
      </c>
      <c r="C10" s="28" t="str">
        <f>'SM Draw'!D7</f>
        <v>LIFE TO THE MAX</v>
      </c>
      <c r="D10" s="28" t="str">
        <f>'SM Draw'!E7</f>
        <v>Independent</v>
      </c>
      <c r="E10" s="77">
        <f>'SM Draw'!F7</f>
        <v>6967</v>
      </c>
      <c r="F10" s="85"/>
      <c r="G10" s="73">
        <f t="shared" si="1"/>
        <v>0</v>
      </c>
      <c r="H10" s="66">
        <f>Ridden!O6</f>
        <v>0</v>
      </c>
      <c r="I10" s="66">
        <f>Jumping!P6</f>
        <v>0</v>
      </c>
      <c r="J10" s="66">
        <f>'In Hand'!L6</f>
        <v>0</v>
      </c>
      <c r="K10" s="83">
        <f t="shared" si="0"/>
        <v>0</v>
      </c>
      <c r="L10" s="66"/>
      <c r="M10" s="66">
        <f>VLOOKUP(L10,Sheet2!$A$2:$B$32,2,FALSE)</f>
        <v>0</v>
      </c>
      <c r="N10" s="92"/>
      <c r="O10" s="39"/>
      <c r="P10" s="96"/>
    </row>
    <row r="11" spans="1:18" ht="15" customHeight="1" x14ac:dyDescent="0.35">
      <c r="A11" s="70">
        <f>'SM Draw'!A11</f>
        <v>9.42</v>
      </c>
      <c r="B11" s="28" t="str">
        <f>CONCATENATE('SM Draw'!B11," ",'SM Draw'!C11)</f>
        <v xml:space="preserve"> </v>
      </c>
      <c r="C11" s="28">
        <f>'SM Draw'!D11</f>
        <v>0</v>
      </c>
      <c r="D11" s="28">
        <f>'SM Draw'!E11</f>
        <v>0</v>
      </c>
      <c r="E11" s="77">
        <f>'SM Draw'!F11</f>
        <v>0</v>
      </c>
      <c r="F11" s="85"/>
      <c r="G11" s="73">
        <f t="shared" si="1"/>
        <v>0</v>
      </c>
      <c r="H11" s="66">
        <f>Ridden!O10</f>
        <v>0</v>
      </c>
      <c r="I11" s="66">
        <f>Jumping!P10</f>
        <v>0</v>
      </c>
      <c r="J11" s="66">
        <f>'In Hand'!L10</f>
        <v>0</v>
      </c>
      <c r="K11" s="83">
        <f t="shared" si="0"/>
        <v>0</v>
      </c>
      <c r="L11" s="66"/>
      <c r="M11" s="66">
        <f>VLOOKUP(L11,Sheet2!$A$2:$B$32,2,FALSE)</f>
        <v>0</v>
      </c>
      <c r="N11" s="92"/>
      <c r="O11" s="39"/>
      <c r="P11" s="96"/>
    </row>
    <row r="12" spans="1:18" ht="15" customHeight="1" x14ac:dyDescent="0.35">
      <c r="A12" s="70" t="str">
        <f>'SM Draw'!A12</f>
        <v>SCR</v>
      </c>
      <c r="B12" s="28" t="str">
        <f>CONCATENATE('SM Draw'!B12," ",'SM Draw'!C12)</f>
        <v>Sage Fisher-peters</v>
      </c>
      <c r="C12" s="28" t="str">
        <f>'SM Draw'!D12</f>
        <v>GRAND CASANOVA</v>
      </c>
      <c r="D12" s="28" t="str">
        <f>'SM Draw'!E12</f>
        <v>West Moreton Anglican College - Karrabin</v>
      </c>
      <c r="E12" s="77">
        <f>'SM Draw'!F12</f>
        <v>6718</v>
      </c>
      <c r="F12" s="85"/>
      <c r="G12" s="73">
        <f t="shared" si="1"/>
        <v>0</v>
      </c>
      <c r="H12" s="66">
        <f>Ridden!O11</f>
        <v>0</v>
      </c>
      <c r="I12" s="66">
        <f>Jumping!P11</f>
        <v>0</v>
      </c>
      <c r="J12" s="66">
        <f>'In Hand'!L11</f>
        <v>0</v>
      </c>
      <c r="K12" s="83">
        <f t="shared" si="0"/>
        <v>0</v>
      </c>
      <c r="L12" s="66"/>
      <c r="M12" s="66">
        <f>VLOOKUP(L12,Sheet2!$A$2:$B$32,2,FALSE)</f>
        <v>0</v>
      </c>
      <c r="N12" s="92"/>
      <c r="O12" s="39"/>
      <c r="P12" s="96"/>
    </row>
    <row r="13" spans="1:18" ht="15" customHeight="1" x14ac:dyDescent="0.35">
      <c r="A13" s="70" t="str">
        <f>'SM Draw'!A14</f>
        <v>10 min break</v>
      </c>
      <c r="B13" s="28"/>
      <c r="C13" s="28"/>
      <c r="D13" s="28"/>
      <c r="E13" s="77"/>
      <c r="F13" s="85"/>
      <c r="G13" s="73">
        <f t="shared" si="1"/>
        <v>0</v>
      </c>
      <c r="H13" s="66">
        <f>Ridden!O13</f>
        <v>0</v>
      </c>
      <c r="I13" s="66">
        <f>Jumping!P13</f>
        <v>0</v>
      </c>
      <c r="J13" s="66">
        <f>'In Hand'!L13</f>
        <v>0</v>
      </c>
      <c r="K13" s="83">
        <f t="shared" ref="K13:K64" si="3">SUM(G13:J13)</f>
        <v>0</v>
      </c>
      <c r="L13" s="66"/>
      <c r="M13" s="66">
        <f>VLOOKUP(L13,Sheet2!$A$2:$B$32,2,FALSE)</f>
        <v>0</v>
      </c>
      <c r="N13" s="92"/>
      <c r="O13" s="39"/>
      <c r="P13" s="96"/>
    </row>
    <row r="14" spans="1:18" s="44" customFormat="1" ht="15" customHeight="1" x14ac:dyDescent="0.35">
      <c r="A14" s="69" t="str">
        <f>'SM Draw'!A15</f>
        <v>SM5 Showman 4 phase - 60cm Secondary</v>
      </c>
      <c r="B14" s="59"/>
      <c r="C14" s="60"/>
      <c r="D14" s="60"/>
      <c r="E14" s="76"/>
      <c r="F14" s="86"/>
      <c r="G14" s="61"/>
      <c r="H14" s="62">
        <f>Ridden!O14</f>
        <v>0</v>
      </c>
      <c r="I14" s="62">
        <f>Jumping!P14</f>
        <v>0</v>
      </c>
      <c r="J14" s="62">
        <f>'In Hand'!L14</f>
        <v>0</v>
      </c>
      <c r="K14" s="84">
        <f t="shared" si="3"/>
        <v>0</v>
      </c>
      <c r="L14" s="62"/>
      <c r="M14" s="62">
        <f>VLOOKUP(L14,Sheet2!$A$2:$B$32,2,FALSE)</f>
        <v>0</v>
      </c>
      <c r="N14" s="97"/>
      <c r="O14" s="43"/>
      <c r="P14" s="95"/>
    </row>
    <row r="15" spans="1:18" ht="15" customHeight="1" x14ac:dyDescent="0.35">
      <c r="A15" s="70">
        <f>'SM Draw'!A21</f>
        <v>10.53</v>
      </c>
      <c r="B15" s="28" t="str">
        <f>CONCATENATE('SM Draw'!B21," ",'SM Draw'!C21)</f>
        <v>Rebecca Roellgen</v>
      </c>
      <c r="C15" s="28" t="str">
        <f>'SM Draw'!D21</f>
        <v>GOLD COAST</v>
      </c>
      <c r="D15" s="28" t="str">
        <f>'SM Draw'!E21</f>
        <v>The Glennie School - Toowoomba</v>
      </c>
      <c r="E15" s="77">
        <f>'SM Draw'!F21</f>
        <v>6156</v>
      </c>
      <c r="F15" s="85">
        <v>178.5</v>
      </c>
      <c r="G15" s="73">
        <f t="shared" ref="G15:G22" si="4">F15/$F$109*100</f>
        <v>71.399999999999991</v>
      </c>
      <c r="H15" s="66">
        <f>Ridden!O20</f>
        <v>95</v>
      </c>
      <c r="I15" s="66">
        <f>Jumping!P20</f>
        <v>81</v>
      </c>
      <c r="J15" s="66">
        <f>'In Hand'!L20</f>
        <v>83</v>
      </c>
      <c r="K15" s="83">
        <f t="shared" ref="K15:K21" si="5">SUM(G15:J15)</f>
        <v>330.4</v>
      </c>
      <c r="L15" s="66">
        <f>RANK(K15,$K$15:$K$22,0)</f>
        <v>1</v>
      </c>
      <c r="M15" s="66">
        <f>VLOOKUP(L15,Sheet2!$A$2:$B$32,2,FALSE)</f>
        <v>30</v>
      </c>
      <c r="N15" s="92"/>
      <c r="O15" s="39"/>
      <c r="P15" s="96"/>
    </row>
    <row r="16" spans="1:18" ht="15" customHeight="1" x14ac:dyDescent="0.35">
      <c r="A16" s="70">
        <f>'SM Draw'!A20</f>
        <v>10.45</v>
      </c>
      <c r="B16" s="28" t="str">
        <f>CONCATENATE('SM Draw'!B20," ",'SM Draw'!C20)</f>
        <v>Felicity Sellick</v>
      </c>
      <c r="C16" s="28" t="str">
        <f>'SM Draw'!D20</f>
        <v>BUNDILLA LASS</v>
      </c>
      <c r="D16" s="28" t="str">
        <f>'SM Draw'!E20</f>
        <v>The Scots PGC College - Warwick</v>
      </c>
      <c r="E16" s="77">
        <f>'SM Draw'!F20</f>
        <v>7131</v>
      </c>
      <c r="F16" s="85">
        <v>164</v>
      </c>
      <c r="G16" s="73">
        <f t="shared" si="4"/>
        <v>65.600000000000009</v>
      </c>
      <c r="H16" s="66">
        <f>Ridden!O19</f>
        <v>74</v>
      </c>
      <c r="I16" s="66">
        <f>Jumping!P19</f>
        <v>78</v>
      </c>
      <c r="J16" s="66">
        <f>'In Hand'!L19</f>
        <v>75</v>
      </c>
      <c r="K16" s="83">
        <f t="shared" si="5"/>
        <v>292.60000000000002</v>
      </c>
      <c r="L16" s="66">
        <f>RANK(K16,$K$15:$K$22,0)</f>
        <v>2</v>
      </c>
      <c r="M16" s="66">
        <f>VLOOKUP(L16,Sheet2!$A$2:$B$32,2,FALSE)</f>
        <v>29</v>
      </c>
      <c r="N16" s="92" t="s">
        <v>941</v>
      </c>
      <c r="O16" s="39" t="s">
        <v>984</v>
      </c>
      <c r="P16" s="96"/>
    </row>
    <row r="17" spans="1:16" ht="15" customHeight="1" x14ac:dyDescent="0.35">
      <c r="A17" s="70">
        <f>'SM Draw'!A16</f>
        <v>10.130000000000001</v>
      </c>
      <c r="B17" s="28" t="str">
        <f>CONCATENATE('SM Draw'!B16," ",'SM Draw'!C16)</f>
        <v>Nickayla Lyons</v>
      </c>
      <c r="C17" s="28" t="str">
        <f>'SM Draw'!D16</f>
        <v>BROUGHTONVALE REMINISCE</v>
      </c>
      <c r="D17" s="28" t="str">
        <f>'SM Draw'!E16</f>
        <v xml:space="preserve">St. Ursula's College Toowoomba </v>
      </c>
      <c r="E17" s="77">
        <f>'SM Draw'!F16</f>
        <v>7369</v>
      </c>
      <c r="F17" s="85">
        <v>152.5</v>
      </c>
      <c r="G17" s="73">
        <f t="shared" si="4"/>
        <v>61</v>
      </c>
      <c r="H17" s="66">
        <f>Ridden!O15</f>
        <v>64</v>
      </c>
      <c r="I17" s="66">
        <f>Jumping!P15</f>
        <v>72</v>
      </c>
      <c r="J17" s="66">
        <f>'In Hand'!L15</f>
        <v>81</v>
      </c>
      <c r="K17" s="83">
        <f t="shared" si="5"/>
        <v>278</v>
      </c>
      <c r="L17" s="66">
        <f>RANK(K17,$K$15:$K$22,0)</f>
        <v>3</v>
      </c>
      <c r="M17" s="66">
        <f>VLOOKUP(L17,Sheet2!$A$2:$B$32,2,FALSE)</f>
        <v>28</v>
      </c>
      <c r="N17" s="92"/>
      <c r="O17" s="39"/>
      <c r="P17" s="96"/>
    </row>
    <row r="18" spans="1:16" ht="15" customHeight="1" x14ac:dyDescent="0.35">
      <c r="A18" s="70">
        <f>'SM Draw'!A17</f>
        <v>10.210000000000001</v>
      </c>
      <c r="B18" s="28" t="str">
        <f>CONCATENATE('SM Draw'!B17," ",'SM Draw'!C17)</f>
        <v>Tom Keable</v>
      </c>
      <c r="C18" s="28" t="str">
        <f>'SM Draw'!D17</f>
        <v>ANOTHER SUNNY DAY</v>
      </c>
      <c r="D18" s="28" t="str">
        <f>'SM Draw'!E17</f>
        <v>The Scots PGC College - Warwick</v>
      </c>
      <c r="E18" s="77">
        <f>'SM Draw'!F17</f>
        <v>7397</v>
      </c>
      <c r="F18" s="85">
        <v>160</v>
      </c>
      <c r="G18" s="73">
        <f t="shared" si="4"/>
        <v>64</v>
      </c>
      <c r="H18" s="66">
        <f>Ridden!O16</f>
        <v>66</v>
      </c>
      <c r="I18" s="66">
        <f>Jumping!P16</f>
        <v>75</v>
      </c>
      <c r="J18" s="66">
        <f>'In Hand'!L16</f>
        <v>70</v>
      </c>
      <c r="K18" s="83">
        <f t="shared" si="5"/>
        <v>275</v>
      </c>
      <c r="L18" s="66">
        <f>RANK(K18,$K$15:$K$22,0)</f>
        <v>4</v>
      </c>
      <c r="M18" s="66">
        <f>VLOOKUP(L18,Sheet2!$A$2:$B$32,2,FALSE)</f>
        <v>27</v>
      </c>
      <c r="N18" s="92"/>
      <c r="O18" s="39"/>
      <c r="P18" s="96"/>
    </row>
    <row r="19" spans="1:16" ht="15" customHeight="1" x14ac:dyDescent="0.35">
      <c r="A19" s="70" t="str">
        <f>'SM Draw'!A18</f>
        <v>SCR</v>
      </c>
      <c r="B19" s="28" t="str">
        <f>CONCATENATE('SM Draw'!B18," ",'SM Draw'!C18)</f>
        <v>Holly Willmington</v>
      </c>
      <c r="C19" s="28" t="str">
        <f>'SM Draw'!D18</f>
        <v>EUSTON SILK RIBBONS</v>
      </c>
      <c r="D19" s="28" t="str">
        <f>'SM Draw'!E18</f>
        <v>The Glennie School - Toowoomba</v>
      </c>
      <c r="E19" s="77">
        <f>'SM Draw'!F18</f>
        <v>5849</v>
      </c>
      <c r="F19" s="85"/>
      <c r="G19" s="73">
        <f t="shared" si="4"/>
        <v>0</v>
      </c>
      <c r="H19" s="66">
        <f>Ridden!O17</f>
        <v>0</v>
      </c>
      <c r="I19" s="66">
        <f>Jumping!P17</f>
        <v>0</v>
      </c>
      <c r="J19" s="66">
        <f>'In Hand'!L17</f>
        <v>0</v>
      </c>
      <c r="K19" s="83">
        <f t="shared" si="5"/>
        <v>0</v>
      </c>
      <c r="L19" s="66"/>
      <c r="M19" s="66">
        <f>VLOOKUP(L19,Sheet2!$A$2:$B$32,2,FALSE)</f>
        <v>0</v>
      </c>
      <c r="N19" s="92" t="s">
        <v>944</v>
      </c>
      <c r="O19" s="39" t="s">
        <v>984</v>
      </c>
      <c r="P19" s="96"/>
    </row>
    <row r="20" spans="1:16" ht="15" customHeight="1" x14ac:dyDescent="0.35">
      <c r="A20" s="70" t="str">
        <f>'SM Draw'!A19</f>
        <v>SCR</v>
      </c>
      <c r="B20" s="28" t="str">
        <f>CONCATENATE('SM Draw'!B19," ",'SM Draw'!C19)</f>
        <v>Emma Massey</v>
      </c>
      <c r="C20" s="28" t="str">
        <f>'SM Draw'!D19</f>
        <v>CHOCOLATE SENSATION</v>
      </c>
      <c r="D20" s="28" t="str">
        <f>'SM Draw'!E19</f>
        <v>The Glennie School - Toowoomba</v>
      </c>
      <c r="E20" s="77">
        <f>'SM Draw'!F19</f>
        <v>6290</v>
      </c>
      <c r="F20" s="85"/>
      <c r="G20" s="73">
        <f t="shared" si="4"/>
        <v>0</v>
      </c>
      <c r="H20" s="66">
        <f>Ridden!O18</f>
        <v>0</v>
      </c>
      <c r="I20" s="66">
        <f>Jumping!P18</f>
        <v>0</v>
      </c>
      <c r="J20" s="66">
        <f>'In Hand'!L18</f>
        <v>0</v>
      </c>
      <c r="K20" s="83">
        <f t="shared" si="5"/>
        <v>0</v>
      </c>
      <c r="L20" s="66"/>
      <c r="M20" s="66">
        <f>VLOOKUP(L20,Sheet2!$A$2:$B$32,2,FALSE)</f>
        <v>0</v>
      </c>
      <c r="N20" s="92" t="s">
        <v>979</v>
      </c>
      <c r="O20" s="39" t="s">
        <v>983</v>
      </c>
      <c r="P20" s="96"/>
    </row>
    <row r="21" spans="1:16" ht="15" customHeight="1" x14ac:dyDescent="0.35">
      <c r="A21" s="70" t="str">
        <f>'SM Draw'!A22</f>
        <v>SCR</v>
      </c>
      <c r="B21" s="28" t="str">
        <f>CONCATENATE('SM Draw'!B22," ",'SM Draw'!C22)</f>
        <v>Nickayla Lyons</v>
      </c>
      <c r="C21" s="28" t="str">
        <f>'SM Draw'!D22</f>
        <v>WAVERLEY DOWNS BIG JIM</v>
      </c>
      <c r="D21" s="28" t="str">
        <f>'SM Draw'!E22</f>
        <v xml:space="preserve">St. Ursula's College Toowoomba </v>
      </c>
      <c r="E21" s="77">
        <f>'SM Draw'!F22</f>
        <v>7391</v>
      </c>
      <c r="F21" s="85"/>
      <c r="G21" s="73">
        <f t="shared" si="4"/>
        <v>0</v>
      </c>
      <c r="H21" s="66">
        <f>Ridden!O21</f>
        <v>0</v>
      </c>
      <c r="I21" s="66">
        <f>Jumping!P21</f>
        <v>0</v>
      </c>
      <c r="J21" s="66">
        <f>'In Hand'!L21</f>
        <v>0</v>
      </c>
      <c r="K21" s="83">
        <f t="shared" si="5"/>
        <v>0</v>
      </c>
      <c r="L21" s="66"/>
      <c r="M21" s="66">
        <f>VLOOKUP(L21,Sheet2!$A$2:$B$32,2,FALSE)</f>
        <v>0</v>
      </c>
      <c r="N21" s="92"/>
      <c r="O21" s="39"/>
      <c r="P21" s="96"/>
    </row>
    <row r="22" spans="1:16" ht="15" customHeight="1" x14ac:dyDescent="0.35">
      <c r="A22" s="70" t="str">
        <f>'SM Draw'!A23</f>
        <v>10 min break</v>
      </c>
      <c r="B22" s="28"/>
      <c r="C22" s="28"/>
      <c r="D22" s="28"/>
      <c r="E22" s="77"/>
      <c r="F22" s="85"/>
      <c r="G22" s="73">
        <f t="shared" si="4"/>
        <v>0</v>
      </c>
      <c r="H22" s="66">
        <f>Ridden!O22</f>
        <v>0</v>
      </c>
      <c r="I22" s="66">
        <f>Jumping!P22</f>
        <v>0</v>
      </c>
      <c r="J22" s="66">
        <f>'In Hand'!L22</f>
        <v>0</v>
      </c>
      <c r="K22" s="83">
        <f t="shared" si="3"/>
        <v>0</v>
      </c>
      <c r="L22" s="66"/>
      <c r="M22" s="66">
        <f>VLOOKUP(L22,Sheet2!$A$2:$B$32,2,FALSE)</f>
        <v>0</v>
      </c>
      <c r="N22" s="92"/>
      <c r="O22" s="39"/>
      <c r="P22" s="96"/>
    </row>
    <row r="23" spans="1:16" s="44" customFormat="1" ht="15" customHeight="1" x14ac:dyDescent="0.35">
      <c r="A23" s="69" t="str">
        <f>'SM Draw'!A24</f>
        <v>SM4 Showman 4 phase - 45cm Secondary</v>
      </c>
      <c r="B23" s="59"/>
      <c r="C23" s="60"/>
      <c r="D23" s="60"/>
      <c r="E23" s="76"/>
      <c r="F23" s="86"/>
      <c r="G23" s="61"/>
      <c r="H23" s="62">
        <f>Ridden!O23</f>
        <v>0</v>
      </c>
      <c r="I23" s="62">
        <f>Jumping!P23</f>
        <v>0</v>
      </c>
      <c r="J23" s="62">
        <f>'In Hand'!L23</f>
        <v>0</v>
      </c>
      <c r="K23" s="84">
        <f t="shared" si="3"/>
        <v>0</v>
      </c>
      <c r="L23" s="62"/>
      <c r="M23" s="62">
        <f>VLOOKUP(L23,Sheet2!$A$2:$B$32,2,FALSE)</f>
        <v>0</v>
      </c>
      <c r="N23" s="97"/>
      <c r="O23" s="43"/>
      <c r="P23" s="95"/>
    </row>
    <row r="24" spans="1:16" ht="15" customHeight="1" x14ac:dyDescent="0.35">
      <c r="A24" s="70">
        <f>'SM Draw'!A25</f>
        <v>11.18</v>
      </c>
      <c r="B24" s="28" t="str">
        <f>CONCATENATE('SM Draw'!B25," ",'SM Draw'!C25)</f>
        <v>Danneika Lyons</v>
      </c>
      <c r="C24" s="28" t="str">
        <f>'SM Draw'!D25</f>
        <v>GRENADIER SEQUIN</v>
      </c>
      <c r="D24" s="28" t="str">
        <f>'SM Draw'!E25</f>
        <v xml:space="preserve">St. Ursula's Toowoomba </v>
      </c>
      <c r="E24" s="77">
        <f>'SM Draw'!F25</f>
        <v>7368</v>
      </c>
      <c r="F24" s="85">
        <v>143</v>
      </c>
      <c r="G24" s="73">
        <f>F24/$F$110*100</f>
        <v>59.583333333333336</v>
      </c>
      <c r="H24" s="66">
        <f>Ridden!O24</f>
        <v>67</v>
      </c>
      <c r="I24" s="66">
        <f>Jumping!P24</f>
        <v>70</v>
      </c>
      <c r="J24" s="66">
        <f>'In Hand'!L24</f>
        <v>75</v>
      </c>
      <c r="K24" s="83">
        <f>SUM(G24:J24)</f>
        <v>271.58333333333337</v>
      </c>
      <c r="L24" s="66">
        <f>RANK(K24,$K$24:$K$28,0)</f>
        <v>1</v>
      </c>
      <c r="M24" s="66">
        <f>VLOOKUP(L24,Sheet2!$A$2:$B$32,2,FALSE)</f>
        <v>30</v>
      </c>
      <c r="N24" s="92"/>
      <c r="O24" s="39"/>
      <c r="P24" s="96"/>
    </row>
    <row r="25" spans="1:16" ht="15" customHeight="1" x14ac:dyDescent="0.35">
      <c r="A25" s="70">
        <f>'SM Draw'!A27</f>
        <v>11.32</v>
      </c>
      <c r="B25" s="28" t="str">
        <f>CONCATENATE('SM Draw'!B27," ",'SM Draw'!C27)</f>
        <v>Grace Muirhead</v>
      </c>
      <c r="C25" s="28" t="str">
        <f>'SM Draw'!D27</f>
        <v>DANSON DONNERBOY</v>
      </c>
      <c r="D25" s="28" t="str">
        <f>'SM Draw'!E27</f>
        <v>The Glennie School - Toowoomba</v>
      </c>
      <c r="E25" s="77">
        <f>'SM Draw'!F27</f>
        <v>7290</v>
      </c>
      <c r="F25" s="85">
        <v>132.5</v>
      </c>
      <c r="G25" s="73">
        <f>F25/$F$110*100</f>
        <v>55.208333333333336</v>
      </c>
      <c r="H25" s="66">
        <f>Ridden!O26</f>
        <v>73</v>
      </c>
      <c r="I25" s="66">
        <f>Jumping!P26</f>
        <v>64</v>
      </c>
      <c r="J25" s="66">
        <f>'In Hand'!L26</f>
        <v>73</v>
      </c>
      <c r="K25" s="83">
        <f>SUM(G25:J25)</f>
        <v>265.20833333333337</v>
      </c>
      <c r="L25" s="66">
        <f>RANK(K25,$K$24:$K$28,0)</f>
        <v>2</v>
      </c>
      <c r="M25" s="66">
        <f>VLOOKUP(L25,Sheet2!$A$2:$B$32,2,FALSE)</f>
        <v>29</v>
      </c>
      <c r="N25" s="92"/>
      <c r="O25" s="39"/>
      <c r="P25" s="96"/>
    </row>
    <row r="26" spans="1:16" ht="15" customHeight="1" x14ac:dyDescent="0.35">
      <c r="A26" s="70">
        <f>'SM Draw'!A26</f>
        <v>11.25</v>
      </c>
      <c r="B26" s="28" t="str">
        <f>CONCATENATE('SM Draw'!B26," ",'SM Draw'!C26)</f>
        <v>Erin Johnston</v>
      </c>
      <c r="C26" s="28" t="str">
        <f>'SM Draw'!D26</f>
        <v>JANNIE</v>
      </c>
      <c r="D26" s="28" t="str">
        <f>'SM Draw'!E26</f>
        <v>West Moreton Anglican College - Karrabin</v>
      </c>
      <c r="E26" s="77">
        <f>'SM Draw'!F26</f>
        <v>7275</v>
      </c>
      <c r="F26" s="85">
        <v>146</v>
      </c>
      <c r="G26" s="73">
        <f>F26/$F$110*100</f>
        <v>60.833333333333329</v>
      </c>
      <c r="H26" s="66">
        <f>Ridden!O25</f>
        <v>55</v>
      </c>
      <c r="I26" s="66">
        <f>Jumping!P25</f>
        <v>74</v>
      </c>
      <c r="J26" s="66">
        <f>'In Hand'!L25</f>
        <v>64</v>
      </c>
      <c r="K26" s="83">
        <f>SUM(G26:J26)</f>
        <v>253.83333333333331</v>
      </c>
      <c r="L26" s="66">
        <f>RANK(K26,$K$24:$K$28,0)</f>
        <v>3</v>
      </c>
      <c r="M26" s="66">
        <f>VLOOKUP(L26,Sheet2!$A$2:$B$32,2,FALSE)</f>
        <v>28</v>
      </c>
      <c r="N26" s="92" t="s">
        <v>980</v>
      </c>
      <c r="O26" s="39" t="s">
        <v>983</v>
      </c>
      <c r="P26" s="96"/>
    </row>
    <row r="27" spans="1:16" ht="15" customHeight="1" x14ac:dyDescent="0.35">
      <c r="A27" s="70">
        <f>'SM Draw'!A28</f>
        <v>0</v>
      </c>
      <c r="B27" s="28" t="str">
        <f>CONCATENATE('SM Draw'!B28," ",'SM Draw'!C28)</f>
        <v xml:space="preserve"> </v>
      </c>
      <c r="C27" s="28">
        <f>'SM Draw'!D28</f>
        <v>0</v>
      </c>
      <c r="D27" s="28">
        <f>'SM Draw'!E28</f>
        <v>0</v>
      </c>
      <c r="E27" s="77">
        <f>'SM Draw'!F28</f>
        <v>0</v>
      </c>
      <c r="F27" s="85"/>
      <c r="G27" s="73">
        <f>F27/$F$110*100</f>
        <v>0</v>
      </c>
      <c r="H27" s="66">
        <f>Ridden!O27</f>
        <v>0</v>
      </c>
      <c r="I27" s="66">
        <f>Jumping!P27</f>
        <v>0</v>
      </c>
      <c r="J27" s="66">
        <f>'In Hand'!L27</f>
        <v>0</v>
      </c>
      <c r="K27" s="83">
        <f>SUM(G27:J27)</f>
        <v>0</v>
      </c>
      <c r="L27" s="66"/>
      <c r="M27" s="66">
        <f>VLOOKUP(L27,Sheet2!$A$2:$B$32,2,FALSE)</f>
        <v>0</v>
      </c>
      <c r="N27" s="92"/>
      <c r="O27" s="39"/>
      <c r="P27" s="96"/>
    </row>
    <row r="28" spans="1:16" s="11" customFormat="1" ht="15" customHeight="1" x14ac:dyDescent="0.35">
      <c r="A28" s="70">
        <f>'SM Draw'!A29</f>
        <v>0</v>
      </c>
      <c r="B28" s="28" t="str">
        <f>CONCATENATE('SM Draw'!B29," ",'SM Draw'!C29)</f>
        <v xml:space="preserve"> </v>
      </c>
      <c r="C28" s="28">
        <f>'SM Draw'!D29</f>
        <v>0</v>
      </c>
      <c r="D28" s="28">
        <f>'SM Draw'!E29</f>
        <v>0</v>
      </c>
      <c r="E28" s="77">
        <f>'SM Draw'!F29</f>
        <v>0</v>
      </c>
      <c r="F28" s="85"/>
      <c r="G28" s="73">
        <f>F28/$F$110*100</f>
        <v>0</v>
      </c>
      <c r="H28" s="66">
        <f>Ridden!O28</f>
        <v>0</v>
      </c>
      <c r="I28" s="66">
        <f>Jumping!P28</f>
        <v>0</v>
      </c>
      <c r="J28" s="66">
        <f>'In Hand'!L28</f>
        <v>0</v>
      </c>
      <c r="K28" s="83">
        <f>SUM(G28:J28)</f>
        <v>0</v>
      </c>
      <c r="L28" s="66"/>
      <c r="M28" s="66">
        <f>VLOOKUP(L28,Sheet2!$A$2:$B$32,2,FALSE)</f>
        <v>0</v>
      </c>
      <c r="N28" s="98"/>
      <c r="O28" s="39"/>
      <c r="P28" s="96"/>
    </row>
    <row r="29" spans="1:16" s="44" customFormat="1" ht="15" customHeight="1" x14ac:dyDescent="0.35">
      <c r="A29" s="69" t="str">
        <f>'SM Draw'!A31</f>
        <v xml:space="preserve">SM3 Showman 3 Phase Secondary </v>
      </c>
      <c r="B29" s="59"/>
      <c r="C29" s="60"/>
      <c r="D29" s="60"/>
      <c r="E29" s="76"/>
      <c r="F29" s="86"/>
      <c r="G29" s="61"/>
      <c r="H29" s="62">
        <f>Ridden!O29</f>
        <v>0</v>
      </c>
      <c r="I29" s="62">
        <f>Jumping!P29</f>
        <v>0</v>
      </c>
      <c r="J29" s="62">
        <f>'In Hand'!L29</f>
        <v>0</v>
      </c>
      <c r="K29" s="84">
        <f t="shared" si="3"/>
        <v>0</v>
      </c>
      <c r="L29" s="62"/>
      <c r="M29" s="62">
        <f>VLOOKUP(L29,Sheet2!$A$2:$B$32,2,FALSE)</f>
        <v>0</v>
      </c>
      <c r="N29" s="97"/>
      <c r="O29" s="43"/>
      <c r="P29" s="95"/>
    </row>
    <row r="30" spans="1:16" ht="15" customHeight="1" x14ac:dyDescent="0.35">
      <c r="A30" s="70">
        <f>'SM Draw'!A33</f>
        <v>9.07</v>
      </c>
      <c r="B30" s="28" t="str">
        <f>CONCATENATE('SM Draw'!B33," ",'SM Draw'!C33)</f>
        <v>Lexie Armstrong</v>
      </c>
      <c r="C30" s="28" t="str">
        <f>'SM Draw'!D33</f>
        <v>ROSE-AIR DIPLOMAT</v>
      </c>
      <c r="D30" s="28" t="str">
        <f>'SM Draw'!E33</f>
        <v>Emmaus College - Jimboomba</v>
      </c>
      <c r="E30" s="77">
        <f>'SM Draw'!F33</f>
        <v>5104</v>
      </c>
      <c r="F30" s="85">
        <v>166</v>
      </c>
      <c r="G30" s="73">
        <f t="shared" ref="G30:G35" si="6">F30/$F$111*100</f>
        <v>66.400000000000006</v>
      </c>
      <c r="H30" s="66">
        <f>Ridden!O31</f>
        <v>73</v>
      </c>
      <c r="I30" s="66">
        <f>Jumping!P31</f>
        <v>0</v>
      </c>
      <c r="J30" s="66">
        <f>'In Hand'!L31</f>
        <v>77</v>
      </c>
      <c r="K30" s="83">
        <f>SUM(G30:J30)</f>
        <v>216.4</v>
      </c>
      <c r="L30" s="66">
        <f>RANK(K30,$K$30:$K$35,0)</f>
        <v>1</v>
      </c>
      <c r="M30" s="66">
        <f>VLOOKUP(L30,Sheet2!$A$2:$B$32,2,FALSE)</f>
        <v>30</v>
      </c>
      <c r="N30" s="92" t="s">
        <v>981</v>
      </c>
      <c r="O30" s="39"/>
      <c r="P30" s="96"/>
    </row>
    <row r="31" spans="1:16" ht="15" customHeight="1" x14ac:dyDescent="0.35">
      <c r="A31" s="70">
        <f>'SM Draw'!A32</f>
        <v>9</v>
      </c>
      <c r="B31" s="28" t="str">
        <f>CONCATENATE('SM Draw'!B32," ",'SM Draw'!C32)</f>
        <v>Holly Wilkie</v>
      </c>
      <c r="C31" s="28" t="str">
        <f>'SM Draw'!D32</f>
        <v>MY FORTIFIED</v>
      </c>
      <c r="D31" s="28" t="str">
        <f>'SM Draw'!E32</f>
        <v>The Glennie School - Toowoomba</v>
      </c>
      <c r="E31" s="77">
        <f>'SM Draw'!F32</f>
        <v>6978</v>
      </c>
      <c r="F31" s="85">
        <v>166</v>
      </c>
      <c r="G31" s="73">
        <f t="shared" si="6"/>
        <v>66.400000000000006</v>
      </c>
      <c r="H31" s="66">
        <f>Ridden!O30</f>
        <v>72</v>
      </c>
      <c r="I31" s="66">
        <f>Jumping!P30</f>
        <v>0</v>
      </c>
      <c r="J31" s="66">
        <f>'In Hand'!L30</f>
        <v>73</v>
      </c>
      <c r="K31" s="83">
        <f>SUM(G31:J31)</f>
        <v>211.4</v>
      </c>
      <c r="L31" s="66">
        <f>RANK(K31,$K$30:$K$35,0)</f>
        <v>2</v>
      </c>
      <c r="M31" s="66">
        <f>VLOOKUP(L31,Sheet2!$A$2:$B$32,2,FALSE)</f>
        <v>29</v>
      </c>
      <c r="N31" s="92"/>
      <c r="O31" s="39"/>
      <c r="P31" s="96"/>
    </row>
    <row r="32" spans="1:16" ht="15" customHeight="1" x14ac:dyDescent="0.35">
      <c r="A32" s="70">
        <f>'SM Draw'!A35</f>
        <v>9.2100000000000009</v>
      </c>
      <c r="B32" s="28" t="str">
        <f>CONCATENATE('SM Draw'!B35," ",'SM Draw'!C35)</f>
        <v>Nina Sorensen</v>
      </c>
      <c r="C32" s="28" t="str">
        <f>'SM Draw'!D35</f>
        <v>LETHAL OSCAR</v>
      </c>
      <c r="D32" s="28" t="str">
        <f>'SM Draw'!E35</f>
        <v>Fairholme College - Toowoomba</v>
      </c>
      <c r="E32" s="77">
        <f>'SM Draw'!F35</f>
        <v>7103</v>
      </c>
      <c r="F32" s="85">
        <v>157.5</v>
      </c>
      <c r="G32" s="73">
        <f t="shared" si="6"/>
        <v>63</v>
      </c>
      <c r="H32" s="66">
        <f>Ridden!O33</f>
        <v>69</v>
      </c>
      <c r="I32" s="66">
        <f>Jumping!P33</f>
        <v>0</v>
      </c>
      <c r="J32" s="66">
        <f>'In Hand'!L33</f>
        <v>68</v>
      </c>
      <c r="K32" s="83">
        <f>SUM(G32:J32)</f>
        <v>200</v>
      </c>
      <c r="L32" s="66">
        <f>RANK(K32,$K$30:$K$35,0)</f>
        <v>3</v>
      </c>
      <c r="M32" s="66">
        <f>VLOOKUP(L32,Sheet2!$A$2:$B$32,2,FALSE)</f>
        <v>28</v>
      </c>
      <c r="N32" s="92"/>
      <c r="O32" s="39"/>
      <c r="P32" s="96"/>
    </row>
    <row r="33" spans="1:16" ht="15" customHeight="1" x14ac:dyDescent="0.35">
      <c r="A33" s="70">
        <f>'SM Draw'!A34</f>
        <v>9.14</v>
      </c>
      <c r="B33" s="28" t="str">
        <f>CONCATENATE('SM Draw'!B34," ",'SM Draw'!C34)</f>
        <v>Mia Pace</v>
      </c>
      <c r="C33" s="28" t="str">
        <f>'SM Draw'!D34</f>
        <v>GLENORMISTON DUNMURRY</v>
      </c>
      <c r="D33" s="28" t="str">
        <f>'SM Draw'!E34</f>
        <v>Faith Lutheran College - Plainland</v>
      </c>
      <c r="E33" s="77">
        <f>'SM Draw'!F34</f>
        <v>6840</v>
      </c>
      <c r="F33" s="85">
        <v>156.5</v>
      </c>
      <c r="G33" s="73">
        <f t="shared" si="6"/>
        <v>62.6</v>
      </c>
      <c r="H33" s="66">
        <f>Ridden!O32</f>
        <v>67</v>
      </c>
      <c r="I33" s="66">
        <f>Jumping!P32</f>
        <v>0</v>
      </c>
      <c r="J33" s="66">
        <f>'In Hand'!L32</f>
        <v>63</v>
      </c>
      <c r="K33" s="83">
        <f>SUM(G33:J33)</f>
        <v>192.6</v>
      </c>
      <c r="L33" s="66">
        <f>RANK(K33,$K$30:$K$35,0)</f>
        <v>4</v>
      </c>
      <c r="M33" s="66">
        <f>VLOOKUP(L33,Sheet2!$A$2:$B$32,2,FALSE)</f>
        <v>27</v>
      </c>
      <c r="N33" s="92"/>
      <c r="O33" s="39"/>
      <c r="P33" s="96"/>
    </row>
    <row r="34" spans="1:16" ht="15" customHeight="1" x14ac:dyDescent="0.35">
      <c r="A34" s="70" t="str">
        <f>'SM Draw'!A36</f>
        <v>SCR</v>
      </c>
      <c r="B34" s="28" t="str">
        <f>CONCATENATE('SM Draw'!B36," ",'SM Draw'!C36)</f>
        <v>Shelby Emmerton</v>
      </c>
      <c r="C34" s="28" t="str">
        <f>'SM Draw'!D36</f>
        <v>KOHINOOR AURORA</v>
      </c>
      <c r="D34" s="28" t="str">
        <f>'SM Draw'!E36</f>
        <v>The Glennie School - Toowoomba</v>
      </c>
      <c r="E34" s="77">
        <f>'SM Draw'!F36</f>
        <v>7384</v>
      </c>
      <c r="F34" s="85"/>
      <c r="G34" s="73">
        <f t="shared" si="6"/>
        <v>0</v>
      </c>
      <c r="H34" s="66">
        <f>Ridden!O34</f>
        <v>0</v>
      </c>
      <c r="I34" s="66">
        <f>Jumping!P34</f>
        <v>0</v>
      </c>
      <c r="J34" s="66">
        <f>'In Hand'!L34</f>
        <v>0</v>
      </c>
      <c r="K34" s="83">
        <f>SUM(G34:J34)</f>
        <v>0</v>
      </c>
      <c r="L34" s="66"/>
      <c r="M34" s="66">
        <f>VLOOKUP(L34,Sheet2!$A$2:$B$32,2,FALSE)</f>
        <v>0</v>
      </c>
      <c r="N34" s="92"/>
      <c r="O34" s="39"/>
      <c r="P34" s="96"/>
    </row>
    <row r="35" spans="1:16" ht="15" customHeight="1" x14ac:dyDescent="0.35">
      <c r="A35" s="70" t="str">
        <f>'SM Draw'!A37</f>
        <v>10 min break</v>
      </c>
      <c r="B35" s="28"/>
      <c r="C35" s="28"/>
      <c r="D35" s="28"/>
      <c r="E35" s="77"/>
      <c r="F35" s="85"/>
      <c r="G35" s="73">
        <f t="shared" si="6"/>
        <v>0</v>
      </c>
      <c r="H35" s="66">
        <f>Ridden!O35</f>
        <v>0</v>
      </c>
      <c r="I35" s="66">
        <f>Jumping!P35</f>
        <v>0</v>
      </c>
      <c r="J35" s="66">
        <f>'In Hand'!L35</f>
        <v>0</v>
      </c>
      <c r="K35" s="83">
        <f t="shared" si="3"/>
        <v>0</v>
      </c>
      <c r="L35" s="66"/>
      <c r="M35" s="66">
        <f>VLOOKUP(L35,Sheet2!$A$2:$B$32,2,FALSE)</f>
        <v>0</v>
      </c>
      <c r="N35" s="92"/>
      <c r="O35" s="39"/>
      <c r="P35" s="96"/>
    </row>
    <row r="36" spans="1:16" s="44" customFormat="1" ht="15" customHeight="1" x14ac:dyDescent="0.35">
      <c r="A36" s="69" t="str">
        <f>'SM Draw'!A38</f>
        <v>SM1 Showman 3 phase Primary</v>
      </c>
      <c r="B36" s="59"/>
      <c r="C36" s="60"/>
      <c r="D36" s="60"/>
      <c r="E36" s="76"/>
      <c r="F36" s="86"/>
      <c r="G36" s="61"/>
      <c r="H36" s="62">
        <f>Ridden!O36</f>
        <v>0</v>
      </c>
      <c r="I36" s="62">
        <f>Jumping!P36</f>
        <v>0</v>
      </c>
      <c r="J36" s="62">
        <f>'In Hand'!L36</f>
        <v>0</v>
      </c>
      <c r="K36" s="84">
        <f t="shared" si="3"/>
        <v>0</v>
      </c>
      <c r="L36" s="62"/>
      <c r="M36" s="62">
        <f>VLOOKUP(L36,Sheet2!$A$2:$B$32,2,FALSE)</f>
        <v>0</v>
      </c>
      <c r="N36" s="97"/>
      <c r="O36" s="43"/>
      <c r="P36" s="95"/>
    </row>
    <row r="37" spans="1:16" ht="15" customHeight="1" x14ac:dyDescent="0.35">
      <c r="A37" s="70">
        <f>'SM Draw'!A42</f>
        <v>10.09</v>
      </c>
      <c r="B37" s="28" t="str">
        <f>CONCATENATE('SM Draw'!B42," ",'SM Draw'!C42)</f>
        <v>Keeleigh Wise</v>
      </c>
      <c r="C37" s="28" t="str">
        <f>'SM Draw'!D42</f>
        <v>HALF MOON BEETLES CHOICE</v>
      </c>
      <c r="D37" s="28" t="str">
        <f>'SM Draw'!E42</f>
        <v xml:space="preserve">Toowoomba Anglican College &amp; Preparatory School - </v>
      </c>
      <c r="E37" s="77">
        <f>'SM Draw'!F42</f>
        <v>6986</v>
      </c>
      <c r="F37" s="85">
        <v>159</v>
      </c>
      <c r="G37" s="73">
        <f t="shared" ref="G37:G44" si="7">F37/$F$112*100</f>
        <v>66.25</v>
      </c>
      <c r="H37" s="66">
        <f>Ridden!O40</f>
        <v>80</v>
      </c>
      <c r="I37" s="66">
        <f>Jumping!P40</f>
        <v>0</v>
      </c>
      <c r="J37" s="66">
        <f>'In Hand'!L40</f>
        <v>76</v>
      </c>
      <c r="K37" s="83">
        <f t="shared" ref="K37:K44" si="8">SUM(G37:J37)</f>
        <v>222.25</v>
      </c>
      <c r="L37" s="66">
        <f t="shared" ref="L37:L43" si="9">RANK(K37,$K$37:$K$44,0)</f>
        <v>1</v>
      </c>
      <c r="M37" s="66">
        <f>VLOOKUP(L37,Sheet2!$A$2:$B$32,2,FALSE)</f>
        <v>30</v>
      </c>
      <c r="N37" s="92"/>
      <c r="O37" s="39"/>
      <c r="P37" s="96"/>
    </row>
    <row r="38" spans="1:16" ht="15" customHeight="1" x14ac:dyDescent="0.35">
      <c r="A38" s="70">
        <f>'SM Draw'!A44</f>
        <v>10.25</v>
      </c>
      <c r="B38" s="28" t="str">
        <f>CONCATENATE('SM Draw'!B44," ",'SM Draw'!C44)</f>
        <v>Sophie Brennan</v>
      </c>
      <c r="C38" s="28" t="str">
        <f>'SM Draw'!D44</f>
        <v>OAKLANDS PARK UNION JACK</v>
      </c>
      <c r="D38" s="28" t="str">
        <f>'SM Draw'!E44</f>
        <v>The Scots PGC College - Warwick</v>
      </c>
      <c r="E38" s="77">
        <f>'SM Draw'!F44</f>
        <v>6297</v>
      </c>
      <c r="F38" s="85">
        <v>159</v>
      </c>
      <c r="G38" s="73">
        <f t="shared" si="7"/>
        <v>66.25</v>
      </c>
      <c r="H38" s="66">
        <f>Ridden!O42</f>
        <v>78</v>
      </c>
      <c r="I38" s="66">
        <f>Jumping!P42</f>
        <v>0</v>
      </c>
      <c r="J38" s="66">
        <f>'In Hand'!L42</f>
        <v>77</v>
      </c>
      <c r="K38" s="83">
        <f t="shared" si="8"/>
        <v>221.25</v>
      </c>
      <c r="L38" s="66">
        <f t="shared" si="9"/>
        <v>2</v>
      </c>
      <c r="M38" s="66">
        <f>VLOOKUP(L38,Sheet2!$A$2:$B$32,2,FALSE)</f>
        <v>29</v>
      </c>
      <c r="N38" s="92"/>
      <c r="O38" s="39"/>
      <c r="P38" s="96"/>
    </row>
    <row r="39" spans="1:16" ht="15" customHeight="1" x14ac:dyDescent="0.35">
      <c r="A39" s="70">
        <f>'SM Draw'!A40</f>
        <v>9.5299999999999994</v>
      </c>
      <c r="B39" s="28" t="str">
        <f>CONCATENATE('SM Draw'!B40," ",'SM Draw'!C40)</f>
        <v>Bronte Rigney</v>
      </c>
      <c r="C39" s="28" t="str">
        <f>'SM Draw'!D40</f>
        <v xml:space="preserve">WORKALOT ROCKIN ROYALTY </v>
      </c>
      <c r="D39" s="28" t="str">
        <f>'SM Draw'!E40</f>
        <v>St Patricks School - St George</v>
      </c>
      <c r="E39" s="77">
        <f>'SM Draw'!F40</f>
        <v>6612</v>
      </c>
      <c r="F39" s="85">
        <v>163</v>
      </c>
      <c r="G39" s="73">
        <f t="shared" si="7"/>
        <v>67.916666666666671</v>
      </c>
      <c r="H39" s="66">
        <f>Ridden!O38</f>
        <v>73</v>
      </c>
      <c r="I39" s="66">
        <f>Jumping!P38</f>
        <v>0</v>
      </c>
      <c r="J39" s="66">
        <f>'In Hand'!L38</f>
        <v>73</v>
      </c>
      <c r="K39" s="83">
        <f t="shared" si="8"/>
        <v>213.91666666666669</v>
      </c>
      <c r="L39" s="66">
        <f t="shared" si="9"/>
        <v>3</v>
      </c>
      <c r="M39" s="66">
        <f>VLOOKUP(L39,Sheet2!$A$2:$B$32,2,FALSE)</f>
        <v>28</v>
      </c>
      <c r="N39" s="92"/>
      <c r="O39" s="39"/>
      <c r="P39" s="96"/>
    </row>
    <row r="40" spans="1:16" ht="15" customHeight="1" x14ac:dyDescent="0.35">
      <c r="A40" s="70">
        <f>'SM Draw'!A43</f>
        <v>10.17</v>
      </c>
      <c r="B40" s="28" t="str">
        <f>CONCATENATE('SM Draw'!B43," ",'SM Draw'!C43)</f>
        <v>Charlotte Ostwald</v>
      </c>
      <c r="C40" s="28" t="str">
        <f>'SM Draw'!D43</f>
        <v>KINGS GINA</v>
      </c>
      <c r="D40" s="28" t="str">
        <f>'SM Draw'!E43</f>
        <v>St Stephen's Primary School Pittsworth - Pittswort</v>
      </c>
      <c r="E40" s="77">
        <f>'SM Draw'!F43</f>
        <v>7140</v>
      </c>
      <c r="F40" s="85">
        <v>152.5</v>
      </c>
      <c r="G40" s="73">
        <f t="shared" si="7"/>
        <v>63.541666666666664</v>
      </c>
      <c r="H40" s="66">
        <f>Ridden!O41</f>
        <v>72</v>
      </c>
      <c r="I40" s="66">
        <f>Jumping!P41</f>
        <v>0</v>
      </c>
      <c r="J40" s="66">
        <f>'In Hand'!L41</f>
        <v>73</v>
      </c>
      <c r="K40" s="83">
        <f t="shared" si="8"/>
        <v>208.54166666666666</v>
      </c>
      <c r="L40" s="66">
        <f t="shared" si="9"/>
        <v>4</v>
      </c>
      <c r="M40" s="66">
        <f>VLOOKUP(L40,Sheet2!$A$2:$B$32,2,FALSE)</f>
        <v>27</v>
      </c>
      <c r="N40" s="92"/>
      <c r="O40" s="39"/>
      <c r="P40" s="96"/>
    </row>
    <row r="41" spans="1:16" ht="15" customHeight="1" x14ac:dyDescent="0.35">
      <c r="A41" s="70">
        <f>'SM Draw'!A41</f>
        <v>10.01</v>
      </c>
      <c r="B41" s="28" t="str">
        <f>CONCATENATE('SM Draw'!B41," ",'SM Draw'!C41)</f>
        <v>Holly Hurst</v>
      </c>
      <c r="C41" s="28" t="str">
        <f>'SM Draw'!D41</f>
        <v>MISTIE ARIZONA</v>
      </c>
      <c r="D41" s="28" t="str">
        <f>'SM Draw'!E41</f>
        <v>St Thomas Mores Primary School - Toowoomba</v>
      </c>
      <c r="E41" s="77">
        <f>'SM Draw'!F41</f>
        <v>6199</v>
      </c>
      <c r="F41" s="85">
        <v>154.5</v>
      </c>
      <c r="G41" s="73">
        <f t="shared" si="7"/>
        <v>64.375</v>
      </c>
      <c r="H41" s="66">
        <f>Ridden!O39</f>
        <v>76</v>
      </c>
      <c r="I41" s="66">
        <f>Jumping!P39</f>
        <v>0</v>
      </c>
      <c r="J41" s="66">
        <f>'In Hand'!L39</f>
        <v>68</v>
      </c>
      <c r="K41" s="83">
        <f t="shared" si="8"/>
        <v>208.375</v>
      </c>
      <c r="L41" s="66">
        <f t="shared" si="9"/>
        <v>5</v>
      </c>
      <c r="M41" s="66">
        <f>VLOOKUP(L41,Sheet2!$A$2:$B$32,2,FALSE)</f>
        <v>26</v>
      </c>
      <c r="N41" s="92"/>
      <c r="O41" s="39"/>
      <c r="P41" s="96"/>
    </row>
    <row r="42" spans="1:16" ht="15" customHeight="1" x14ac:dyDescent="0.35">
      <c r="A42" s="70">
        <f>'SM Draw'!A39</f>
        <v>9.4499999999999993</v>
      </c>
      <c r="B42" s="28" t="str">
        <f>CONCATENATE('SM Draw'!B39," ",'SM Draw'!C39)</f>
        <v>Shakira Hilton</v>
      </c>
      <c r="C42" s="28" t="str">
        <f>'SM Draw'!D39</f>
        <v>CARBINES LETHAL COPY</v>
      </c>
      <c r="D42" s="28" t="str">
        <f>'SM Draw'!E39</f>
        <v>The Scots PGC College - Warwick</v>
      </c>
      <c r="E42" s="77">
        <f>'SM Draw'!F39</f>
        <v>7392</v>
      </c>
      <c r="F42" s="85">
        <v>149</v>
      </c>
      <c r="G42" s="73">
        <f t="shared" si="7"/>
        <v>62.083333333333336</v>
      </c>
      <c r="H42" s="66">
        <f>Ridden!O37</f>
        <v>65</v>
      </c>
      <c r="I42" s="66">
        <f>Jumping!P37</f>
        <v>0</v>
      </c>
      <c r="J42" s="66">
        <f>'In Hand'!L37</f>
        <v>64</v>
      </c>
      <c r="K42" s="83">
        <f t="shared" si="8"/>
        <v>191.08333333333334</v>
      </c>
      <c r="L42" s="66">
        <f t="shared" si="9"/>
        <v>6</v>
      </c>
      <c r="M42" s="66">
        <f>VLOOKUP(L42,Sheet2!$A$2:$B$32,2,FALSE)</f>
        <v>25</v>
      </c>
      <c r="N42" s="92" t="s">
        <v>977</v>
      </c>
      <c r="O42" s="39" t="s">
        <v>977</v>
      </c>
      <c r="P42" s="96"/>
    </row>
    <row r="43" spans="1:16" ht="15" customHeight="1" x14ac:dyDescent="0.35">
      <c r="A43" s="70">
        <f>'SM Draw'!A46</f>
        <v>10.41</v>
      </c>
      <c r="B43" s="28" t="str">
        <f>CONCATENATE('SM Draw'!B46," ",'SM Draw'!C46)</f>
        <v>Shakira Hilton</v>
      </c>
      <c r="C43" s="28" t="str">
        <f>'SM Draw'!D46</f>
        <v xml:space="preserve">KAMILAROI GRADUATE </v>
      </c>
      <c r="D43" s="28" t="str">
        <f>'SM Draw'!E46</f>
        <v>The Scots PGC College - Warwick</v>
      </c>
      <c r="E43" s="77">
        <f>'SM Draw'!F46</f>
        <v>6710</v>
      </c>
      <c r="F43" s="85">
        <v>136.5</v>
      </c>
      <c r="G43" s="73">
        <f t="shared" si="7"/>
        <v>56.875</v>
      </c>
      <c r="H43" s="66">
        <f>Ridden!O44</f>
        <v>63</v>
      </c>
      <c r="I43" s="66">
        <f>Jumping!P44</f>
        <v>0</v>
      </c>
      <c r="J43" s="66">
        <f>'In Hand'!L44</f>
        <v>63</v>
      </c>
      <c r="K43" s="83">
        <f t="shared" si="8"/>
        <v>182.875</v>
      </c>
      <c r="L43" s="66">
        <f t="shared" si="9"/>
        <v>7</v>
      </c>
      <c r="M43" s="66">
        <f>VLOOKUP(L43,Sheet2!$A$2:$B$32,2,FALSE)</f>
        <v>24</v>
      </c>
      <c r="N43" s="92"/>
      <c r="O43" s="39"/>
      <c r="P43" s="96"/>
    </row>
    <row r="44" spans="1:16" ht="15" customHeight="1" x14ac:dyDescent="0.35">
      <c r="A44" s="70">
        <f>'SM Draw'!A45</f>
        <v>10.33</v>
      </c>
      <c r="B44" s="28" t="str">
        <f>CONCATENATE('SM Draw'!B45," ",'SM Draw'!C45)</f>
        <v xml:space="preserve"> </v>
      </c>
      <c r="C44" s="28">
        <f>'SM Draw'!D45</f>
        <v>0</v>
      </c>
      <c r="D44" s="28">
        <f>'SM Draw'!E45</f>
        <v>0</v>
      </c>
      <c r="E44" s="77">
        <f>'SM Draw'!F45</f>
        <v>0</v>
      </c>
      <c r="F44" s="85"/>
      <c r="G44" s="73">
        <f t="shared" si="7"/>
        <v>0</v>
      </c>
      <c r="H44" s="66">
        <f>Ridden!O43</f>
        <v>0</v>
      </c>
      <c r="I44" s="66">
        <f>Jumping!P43</f>
        <v>0</v>
      </c>
      <c r="J44" s="66">
        <f>'In Hand'!L43</f>
        <v>0</v>
      </c>
      <c r="K44" s="83">
        <f t="shared" si="8"/>
        <v>0</v>
      </c>
      <c r="L44" s="66"/>
      <c r="M44" s="66">
        <f>VLOOKUP(L44,Sheet2!$A$2:$B$32,2,FALSE)</f>
        <v>0</v>
      </c>
      <c r="N44" s="92" t="s">
        <v>977</v>
      </c>
      <c r="O44" s="39" t="s">
        <v>977</v>
      </c>
      <c r="P44" s="96"/>
    </row>
    <row r="45" spans="1:16" s="44" customFormat="1" ht="15" customHeight="1" x14ac:dyDescent="0.35">
      <c r="A45" s="69" t="str">
        <f>'SM Draw'!A47</f>
        <v>SM2 Showman 4 phase - 45cm Primary</v>
      </c>
      <c r="B45" s="59"/>
      <c r="C45" s="60"/>
      <c r="D45" s="60"/>
      <c r="E45" s="76"/>
      <c r="F45" s="86"/>
      <c r="G45" s="61"/>
      <c r="H45" s="62">
        <f>Ridden!O45</f>
        <v>0</v>
      </c>
      <c r="I45" s="62">
        <f>Jumping!P45</f>
        <v>0</v>
      </c>
      <c r="J45" s="62">
        <f>'In Hand'!L45</f>
        <v>0</v>
      </c>
      <c r="K45" s="84">
        <f t="shared" si="3"/>
        <v>0</v>
      </c>
      <c r="L45" s="62"/>
      <c r="M45" s="62">
        <f>VLOOKUP(L45,Sheet2!$A$2:$B$32,2,FALSE)</f>
        <v>0</v>
      </c>
      <c r="N45" s="97"/>
      <c r="O45" s="43"/>
      <c r="P45" s="95"/>
    </row>
    <row r="46" spans="1:16" ht="15" customHeight="1" x14ac:dyDescent="0.35">
      <c r="A46" s="70">
        <f>'SM Draw'!A52</f>
        <v>11.16</v>
      </c>
      <c r="B46" s="28" t="str">
        <f>CONCATENATE('SM Draw'!B52," ",'SM Draw'!C52)</f>
        <v>Bronte Rigney</v>
      </c>
      <c r="C46" s="28" t="str">
        <f>'SM Draw'!D52</f>
        <v>TITAN DEBUT</v>
      </c>
      <c r="D46" s="28" t="str">
        <f>'SM Draw'!E52</f>
        <v>St Patricks School - St George</v>
      </c>
      <c r="E46" s="77">
        <f>'SM Draw'!F52</f>
        <v>7062</v>
      </c>
      <c r="F46" s="85">
        <v>143</v>
      </c>
      <c r="G46" s="73">
        <f t="shared" ref="G46:G55" si="10">F46/$F$113*100</f>
        <v>59.583333333333336</v>
      </c>
      <c r="H46" s="66">
        <f>Ridden!O50</f>
        <v>73</v>
      </c>
      <c r="I46" s="66">
        <f>Jumping!P50</f>
        <v>75</v>
      </c>
      <c r="J46" s="66">
        <f>'In Hand'!L50</f>
        <v>73</v>
      </c>
      <c r="K46" s="83">
        <f>SUM(G46:J46)</f>
        <v>280.58333333333337</v>
      </c>
      <c r="L46" s="66">
        <f>RANK(K46,$K$46:$K$50,0)</f>
        <v>1</v>
      </c>
      <c r="M46" s="66">
        <f>VLOOKUP(L46,Sheet2!$A$2:$B$32,2,FALSE)</f>
        <v>30</v>
      </c>
      <c r="N46" s="92"/>
      <c r="O46" s="39"/>
      <c r="P46" s="96"/>
    </row>
    <row r="47" spans="1:16" ht="15" customHeight="1" x14ac:dyDescent="0.35">
      <c r="A47" s="70">
        <f>'SM Draw'!A51</f>
        <v>11.09</v>
      </c>
      <c r="B47" s="28" t="str">
        <f>CONCATENATE('SM Draw'!B51," ",'SM Draw'!C51)</f>
        <v>Jack Perkins</v>
      </c>
      <c r="C47" s="28" t="str">
        <f>'SM Draw'!D51</f>
        <v>CORVAN PARK LATTE</v>
      </c>
      <c r="D47" s="28" t="str">
        <f>'SM Draw'!E51</f>
        <v>The Scots PGC College - Warwick</v>
      </c>
      <c r="E47" s="77">
        <f>'SM Draw'!F51</f>
        <v>6718</v>
      </c>
      <c r="F47" s="85">
        <v>137</v>
      </c>
      <c r="G47" s="73">
        <f t="shared" si="10"/>
        <v>57.083333333333329</v>
      </c>
      <c r="H47" s="66">
        <f>Ridden!O49</f>
        <v>62</v>
      </c>
      <c r="I47" s="66">
        <f>Jumping!P49</f>
        <v>77</v>
      </c>
      <c r="J47" s="66">
        <f>'In Hand'!L49</f>
        <v>65</v>
      </c>
      <c r="K47" s="83">
        <f>SUM(G47:J47)</f>
        <v>261.08333333333331</v>
      </c>
      <c r="L47" s="66">
        <f>RANK(K47,$K$46:$K$50,0)</f>
        <v>2</v>
      </c>
      <c r="M47" s="66">
        <f>VLOOKUP(L47,Sheet2!$A$2:$B$32,2,FALSE)</f>
        <v>29</v>
      </c>
      <c r="N47" s="92"/>
      <c r="O47" s="39"/>
      <c r="P47" s="96"/>
    </row>
    <row r="48" spans="1:16" ht="15" customHeight="1" x14ac:dyDescent="0.35">
      <c r="A48" s="70" t="str">
        <f>'SM Draw'!A48</f>
        <v>SCR</v>
      </c>
      <c r="B48" s="28" t="str">
        <f>CONCATENATE('SM Draw'!B48," ",'SM Draw'!C48)</f>
        <v>Siena Fisher-peters</v>
      </c>
      <c r="C48" s="28" t="str">
        <f>'SM Draw'!D48</f>
        <v>WESLEY DALE LOVEHEART</v>
      </c>
      <c r="D48" s="28" t="str">
        <f>'SM Draw'!E48</f>
        <v>West Moreton Anglican College - Karrabin</v>
      </c>
      <c r="E48" s="77">
        <f>'SM Draw'!F48</f>
        <v>7149</v>
      </c>
      <c r="F48" s="85"/>
      <c r="G48" s="73">
        <f t="shared" si="10"/>
        <v>0</v>
      </c>
      <c r="H48" s="66">
        <f>Ridden!O46</f>
        <v>0</v>
      </c>
      <c r="I48" s="66">
        <f>Jumping!P46</f>
        <v>0</v>
      </c>
      <c r="J48" s="66">
        <f>'In Hand'!L46</f>
        <v>0</v>
      </c>
      <c r="K48" s="83">
        <f>SUM(G48:J48)</f>
        <v>0</v>
      </c>
      <c r="L48" s="66"/>
      <c r="M48" s="66">
        <f>VLOOKUP(L48,Sheet2!$A$2:$B$32,2,FALSE)</f>
        <v>0</v>
      </c>
      <c r="N48" s="92"/>
      <c r="O48" s="39"/>
      <c r="P48" s="96"/>
    </row>
    <row r="49" spans="1:16" ht="15" customHeight="1" x14ac:dyDescent="0.35">
      <c r="A49" s="70" t="str">
        <f>'SM Draw'!A49</f>
        <v>SCR</v>
      </c>
      <c r="B49" s="28" t="str">
        <f>CONCATENATE('SM Draw'!B49," ",'SM Draw'!C49)</f>
        <v>Emma Fitzgerald</v>
      </c>
      <c r="C49" s="28" t="str">
        <f>'SM Draw'!D49</f>
        <v>KENARLA LADY LENA</v>
      </c>
      <c r="D49" s="28" t="str">
        <f>'SM Draw'!E49</f>
        <v>The Glennie School - Toowoomba</v>
      </c>
      <c r="E49" s="77">
        <f>'SM Draw'!F49</f>
        <v>6890</v>
      </c>
      <c r="F49" s="85"/>
      <c r="G49" s="73">
        <f t="shared" si="10"/>
        <v>0</v>
      </c>
      <c r="H49" s="66">
        <f>Ridden!O47</f>
        <v>0</v>
      </c>
      <c r="I49" s="66">
        <f>Jumping!P47</f>
        <v>0</v>
      </c>
      <c r="J49" s="66">
        <f>'In Hand'!L47</f>
        <v>0</v>
      </c>
      <c r="K49" s="83">
        <f>SUM(G49:J49)</f>
        <v>0</v>
      </c>
      <c r="L49" s="66"/>
      <c r="M49" s="66">
        <f>VLOOKUP(L49,Sheet2!$A$2:$B$32,2,FALSE)</f>
        <v>0</v>
      </c>
      <c r="N49" s="92" t="s">
        <v>977</v>
      </c>
      <c r="O49" s="39" t="s">
        <v>977</v>
      </c>
      <c r="P49" s="96"/>
    </row>
    <row r="50" spans="1:16" ht="15" customHeight="1" x14ac:dyDescent="0.35">
      <c r="A50" s="70" t="str">
        <f>'SM Draw'!A50</f>
        <v>SCR</v>
      </c>
      <c r="B50" s="28" t="str">
        <f>CONCATENATE('SM Draw'!B50," ",'SM Draw'!C50)</f>
        <v>Georgette Emmerton</v>
      </c>
      <c r="C50" s="28" t="str">
        <f>'SM Draw'!D50</f>
        <v>APACHE KITTEN</v>
      </c>
      <c r="D50" s="28" t="str">
        <f>'SM Draw'!E50</f>
        <v>Mundubbera State School - Mundubbera</v>
      </c>
      <c r="E50" s="77">
        <f>'SM Draw'!F50</f>
        <v>6349</v>
      </c>
      <c r="F50" s="85"/>
      <c r="G50" s="73">
        <f t="shared" si="10"/>
        <v>0</v>
      </c>
      <c r="H50" s="66">
        <f>Ridden!O48</f>
        <v>0</v>
      </c>
      <c r="I50" s="66">
        <f>Jumping!P48</f>
        <v>0</v>
      </c>
      <c r="J50" s="66">
        <f>'In Hand'!L48</f>
        <v>0</v>
      </c>
      <c r="K50" s="83">
        <f>SUM(G50:J50)</f>
        <v>0</v>
      </c>
      <c r="L50" s="66"/>
      <c r="M50" s="66">
        <f>VLOOKUP(L50,Sheet2!$A$2:$B$32,2,FALSE)</f>
        <v>0</v>
      </c>
      <c r="N50" s="92"/>
      <c r="O50" s="39"/>
      <c r="P50" s="96"/>
    </row>
    <row r="51" spans="1:16" ht="15" customHeight="1" x14ac:dyDescent="0.35">
      <c r="A51" s="70">
        <f>'SM Draw'!A53</f>
        <v>0</v>
      </c>
      <c r="B51" s="28" t="str">
        <f>CONCATENATE('SM Draw'!B53," ",'SM Draw'!C53)</f>
        <v xml:space="preserve"> </v>
      </c>
      <c r="C51" s="28">
        <f>'SM Draw'!D53</f>
        <v>0</v>
      </c>
      <c r="D51" s="28">
        <f>'SM Draw'!E53</f>
        <v>0</v>
      </c>
      <c r="E51" s="77">
        <f>'SM Draw'!F53</f>
        <v>0</v>
      </c>
      <c r="F51" s="85"/>
      <c r="G51" s="73">
        <f t="shared" si="10"/>
        <v>0</v>
      </c>
      <c r="H51" s="66">
        <f>Ridden!O51</f>
        <v>0</v>
      </c>
      <c r="I51" s="66">
        <f>Jumping!P51</f>
        <v>0</v>
      </c>
      <c r="J51" s="66">
        <f>'In Hand'!L51</f>
        <v>0</v>
      </c>
      <c r="K51" s="83">
        <f t="shared" si="3"/>
        <v>0</v>
      </c>
      <c r="L51" s="66"/>
      <c r="M51" s="66">
        <f>VLOOKUP(L51,Sheet2!$A$2:$B$32,2,FALSE)</f>
        <v>0</v>
      </c>
      <c r="N51" s="92"/>
      <c r="O51" s="39"/>
      <c r="P51" s="96"/>
    </row>
    <row r="52" spans="1:16" ht="15" customHeight="1" x14ac:dyDescent="0.35">
      <c r="A52" s="70">
        <f>'SM Draw'!A54</f>
        <v>0</v>
      </c>
      <c r="B52" s="28" t="str">
        <f>CONCATENATE('SM Draw'!B54," ",'SM Draw'!C54)</f>
        <v xml:space="preserve"> </v>
      </c>
      <c r="C52" s="28">
        <f>'SM Draw'!D54</f>
        <v>0</v>
      </c>
      <c r="D52" s="28">
        <f>'SM Draw'!E54</f>
        <v>0</v>
      </c>
      <c r="E52" s="77">
        <f>'SM Draw'!F54</f>
        <v>0</v>
      </c>
      <c r="F52" s="85"/>
      <c r="G52" s="73">
        <f t="shared" si="10"/>
        <v>0</v>
      </c>
      <c r="H52" s="66">
        <f>Ridden!O52</f>
        <v>0</v>
      </c>
      <c r="I52" s="66">
        <f>Jumping!P52</f>
        <v>0</v>
      </c>
      <c r="J52" s="66">
        <f>'In Hand'!L52</f>
        <v>0</v>
      </c>
      <c r="K52" s="83">
        <f t="shared" si="3"/>
        <v>0</v>
      </c>
      <c r="L52" s="66"/>
      <c r="M52" s="66">
        <f>VLOOKUP(L52,Sheet2!$A$2:$B$32,2,FALSE)</f>
        <v>0</v>
      </c>
      <c r="N52" s="92"/>
      <c r="O52" s="39"/>
      <c r="P52" s="96"/>
    </row>
    <row r="53" spans="1:16" ht="15" customHeight="1" x14ac:dyDescent="0.35">
      <c r="A53" s="70">
        <f>'SM Draw'!A55</f>
        <v>0</v>
      </c>
      <c r="B53" s="28" t="str">
        <f>CONCATENATE('SM Draw'!B55," ",'SM Draw'!C55)</f>
        <v xml:space="preserve"> </v>
      </c>
      <c r="C53" s="28">
        <f>'SM Draw'!D55</f>
        <v>0</v>
      </c>
      <c r="D53" s="28">
        <f>'SM Draw'!E55</f>
        <v>0</v>
      </c>
      <c r="E53" s="77">
        <f>'SM Draw'!F55</f>
        <v>0</v>
      </c>
      <c r="F53" s="85"/>
      <c r="G53" s="73">
        <f t="shared" si="10"/>
        <v>0</v>
      </c>
      <c r="H53" s="66">
        <f>Ridden!O53</f>
        <v>0</v>
      </c>
      <c r="I53" s="66">
        <f>Jumping!P53</f>
        <v>0</v>
      </c>
      <c r="J53" s="66">
        <f>'In Hand'!L53</f>
        <v>0</v>
      </c>
      <c r="K53" s="83">
        <f t="shared" si="3"/>
        <v>0</v>
      </c>
      <c r="L53" s="66"/>
      <c r="M53" s="66">
        <f>VLOOKUP(L53,Sheet2!$A$2:$B$32,2,FALSE)</f>
        <v>0</v>
      </c>
      <c r="N53" s="92"/>
      <c r="O53" s="39"/>
      <c r="P53" s="96"/>
    </row>
    <row r="54" spans="1:16" ht="15" customHeight="1" x14ac:dyDescent="0.35">
      <c r="A54" s="70">
        <f>'SM Draw'!A56</f>
        <v>0</v>
      </c>
      <c r="B54" s="28" t="str">
        <f>CONCATENATE('SM Draw'!B56," ",'SM Draw'!C56)</f>
        <v xml:space="preserve"> </v>
      </c>
      <c r="C54" s="28">
        <f>'SM Draw'!D56</f>
        <v>0</v>
      </c>
      <c r="D54" s="28">
        <f>'SM Draw'!E56</f>
        <v>0</v>
      </c>
      <c r="E54" s="77">
        <f>'SM Draw'!F56</f>
        <v>0</v>
      </c>
      <c r="F54" s="85"/>
      <c r="G54" s="73">
        <f t="shared" si="10"/>
        <v>0</v>
      </c>
      <c r="H54" s="66">
        <f>Ridden!O54</f>
        <v>0</v>
      </c>
      <c r="I54" s="66">
        <f>Jumping!P54</f>
        <v>0</v>
      </c>
      <c r="J54" s="66">
        <f>'In Hand'!L54</f>
        <v>0</v>
      </c>
      <c r="K54" s="83">
        <f t="shared" si="3"/>
        <v>0</v>
      </c>
      <c r="L54" s="66"/>
      <c r="M54" s="66">
        <f>VLOOKUP(L54,Sheet2!$A$2:$B$32,2,FALSE)</f>
        <v>0</v>
      </c>
      <c r="N54" s="92"/>
      <c r="O54" s="39"/>
      <c r="P54" s="96"/>
    </row>
    <row r="55" spans="1:16" ht="15" customHeight="1" x14ac:dyDescent="0.35">
      <c r="A55" s="70">
        <f>'SM Draw'!A57</f>
        <v>0</v>
      </c>
      <c r="B55" s="28" t="str">
        <f>CONCATENATE('SM Draw'!B57," ",'SM Draw'!C57)</f>
        <v xml:space="preserve"> </v>
      </c>
      <c r="C55" s="28">
        <f>'SM Draw'!D57</f>
        <v>0</v>
      </c>
      <c r="D55" s="28">
        <f>'SM Draw'!E57</f>
        <v>0</v>
      </c>
      <c r="E55" s="77">
        <f>'SM Draw'!F57</f>
        <v>0</v>
      </c>
      <c r="F55" s="85"/>
      <c r="G55" s="73">
        <f t="shared" si="10"/>
        <v>0</v>
      </c>
      <c r="H55" s="66">
        <f>Ridden!O55</f>
        <v>0</v>
      </c>
      <c r="I55" s="66">
        <f>Jumping!P55</f>
        <v>0</v>
      </c>
      <c r="J55" s="66">
        <f>'In Hand'!L55</f>
        <v>0</v>
      </c>
      <c r="K55" s="83">
        <f t="shared" si="3"/>
        <v>0</v>
      </c>
      <c r="L55" s="66"/>
      <c r="M55" s="66">
        <f>VLOOKUP(L55,Sheet2!$A$2:$B$32,2,FALSE)</f>
        <v>0</v>
      </c>
      <c r="N55" s="92"/>
      <c r="O55" s="39"/>
      <c r="P55" s="96"/>
    </row>
    <row r="56" spans="1:16" ht="15" customHeight="1" x14ac:dyDescent="0.35">
      <c r="A56" s="70"/>
      <c r="B56" s="28"/>
      <c r="C56" s="28"/>
      <c r="D56" s="28"/>
      <c r="E56" s="77"/>
      <c r="F56" s="85"/>
      <c r="G56" s="65"/>
      <c r="H56" s="66"/>
      <c r="I56" s="66"/>
      <c r="J56" s="66"/>
      <c r="K56" s="83">
        <f t="shared" si="3"/>
        <v>0</v>
      </c>
      <c r="L56" s="66"/>
      <c r="M56" s="66">
        <f>VLOOKUP(L56,Sheet2!$A$2:$B$32,2,FALSE)</f>
        <v>0</v>
      </c>
      <c r="N56" s="92"/>
      <c r="O56" s="39"/>
      <c r="P56" s="96"/>
    </row>
    <row r="57" spans="1:16" ht="15" customHeight="1" x14ac:dyDescent="0.35">
      <c r="A57" s="70"/>
      <c r="B57" s="28"/>
      <c r="C57" s="28"/>
      <c r="D57" s="28"/>
      <c r="E57" s="77"/>
      <c r="F57" s="85"/>
      <c r="G57" s="65"/>
      <c r="H57" s="66"/>
      <c r="I57" s="66"/>
      <c r="J57" s="66"/>
      <c r="K57" s="83">
        <f t="shared" si="3"/>
        <v>0</v>
      </c>
      <c r="L57" s="66"/>
      <c r="M57" s="66">
        <f>VLOOKUP(L57,Sheet2!$A$2:$B$32,2,FALSE)</f>
        <v>0</v>
      </c>
      <c r="N57" s="92"/>
      <c r="O57" s="39"/>
      <c r="P57" s="96"/>
    </row>
    <row r="58" spans="1:16" ht="15" customHeight="1" x14ac:dyDescent="0.35">
      <c r="A58" s="70"/>
      <c r="B58" s="28"/>
      <c r="C58" s="28"/>
      <c r="D58" s="28"/>
      <c r="E58" s="77"/>
      <c r="F58" s="85"/>
      <c r="G58" s="65"/>
      <c r="H58" s="66"/>
      <c r="I58" s="66"/>
      <c r="J58" s="66"/>
      <c r="K58" s="83">
        <f t="shared" si="3"/>
        <v>0</v>
      </c>
      <c r="L58" s="66"/>
      <c r="M58" s="66">
        <f>VLOOKUP(L58,Sheet2!$A$2:$B$32,2,FALSE)</f>
        <v>0</v>
      </c>
      <c r="N58" s="92"/>
      <c r="O58" s="39"/>
      <c r="P58" s="96"/>
    </row>
    <row r="59" spans="1:16" ht="15" customHeight="1" x14ac:dyDescent="0.35">
      <c r="A59" s="70"/>
      <c r="B59" s="28"/>
      <c r="C59" s="28"/>
      <c r="D59" s="28"/>
      <c r="E59" s="77"/>
      <c r="F59" s="85"/>
      <c r="G59" s="65"/>
      <c r="H59" s="66"/>
      <c r="I59" s="66"/>
      <c r="J59" s="66"/>
      <c r="K59" s="83">
        <f t="shared" si="3"/>
        <v>0</v>
      </c>
      <c r="L59" s="66"/>
      <c r="M59" s="66">
        <f>VLOOKUP(L59,Sheet2!$A$2:$B$32,2,FALSE)</f>
        <v>0</v>
      </c>
      <c r="N59" s="92"/>
      <c r="O59" s="39"/>
      <c r="P59" s="96"/>
    </row>
    <row r="60" spans="1:16" ht="15" customHeight="1" x14ac:dyDescent="0.35">
      <c r="A60" s="70"/>
      <c r="B60" s="28"/>
      <c r="C60" s="28"/>
      <c r="D60" s="28"/>
      <c r="E60" s="77"/>
      <c r="F60" s="85"/>
      <c r="G60" s="65"/>
      <c r="H60" s="66"/>
      <c r="I60" s="66"/>
      <c r="J60" s="66"/>
      <c r="K60" s="83">
        <f t="shared" si="3"/>
        <v>0</v>
      </c>
      <c r="L60" s="66"/>
      <c r="M60" s="66">
        <f>VLOOKUP(L60,Sheet2!$A$2:$B$32,2,FALSE)</f>
        <v>0</v>
      </c>
      <c r="N60" s="92"/>
      <c r="O60" s="39"/>
      <c r="P60" s="96"/>
    </row>
    <row r="61" spans="1:16" ht="15" customHeight="1" x14ac:dyDescent="0.35">
      <c r="A61" s="70"/>
      <c r="B61" s="28"/>
      <c r="C61" s="28"/>
      <c r="D61" s="28"/>
      <c r="E61" s="77"/>
      <c r="F61" s="85"/>
      <c r="G61" s="65"/>
      <c r="H61" s="66"/>
      <c r="I61" s="66"/>
      <c r="J61" s="66"/>
      <c r="K61" s="83">
        <f t="shared" si="3"/>
        <v>0</v>
      </c>
      <c r="L61" s="66"/>
      <c r="M61" s="66">
        <f>VLOOKUP(L61,Sheet2!$A$2:$B$32,2,FALSE)</f>
        <v>0</v>
      </c>
      <c r="N61" s="92"/>
      <c r="O61" s="39"/>
      <c r="P61" s="96"/>
    </row>
    <row r="62" spans="1:16" ht="15" customHeight="1" x14ac:dyDescent="0.35">
      <c r="A62" s="70"/>
      <c r="B62" s="28"/>
      <c r="C62" s="28"/>
      <c r="D62" s="28"/>
      <c r="E62" s="77"/>
      <c r="F62" s="85"/>
      <c r="G62" s="65"/>
      <c r="H62" s="66"/>
      <c r="I62" s="66"/>
      <c r="J62" s="66"/>
      <c r="K62" s="83">
        <f t="shared" si="3"/>
        <v>0</v>
      </c>
      <c r="L62" s="66"/>
      <c r="M62" s="66">
        <f>VLOOKUP(L62,Sheet2!$A$2:$B$32,2,FALSE)</f>
        <v>0</v>
      </c>
      <c r="N62" s="92"/>
      <c r="O62" s="39"/>
      <c r="P62" s="96"/>
    </row>
    <row r="63" spans="1:16" ht="15" customHeight="1" x14ac:dyDescent="0.35">
      <c r="A63" s="70"/>
      <c r="B63" s="28"/>
      <c r="C63" s="28"/>
      <c r="D63" s="28"/>
      <c r="E63" s="77"/>
      <c r="F63" s="85"/>
      <c r="G63" s="65"/>
      <c r="H63" s="66"/>
      <c r="I63" s="66"/>
      <c r="J63" s="66"/>
      <c r="K63" s="83">
        <f t="shared" si="3"/>
        <v>0</v>
      </c>
      <c r="L63" s="66"/>
      <c r="M63" s="66">
        <f>VLOOKUP(L63,Sheet2!$A$2:$B$32,2,FALSE)</f>
        <v>0</v>
      </c>
      <c r="N63" s="92"/>
      <c r="O63" s="39"/>
      <c r="P63" s="96"/>
    </row>
    <row r="64" spans="1:16" ht="15" customHeight="1" x14ac:dyDescent="0.35">
      <c r="A64" s="70"/>
      <c r="B64" s="28"/>
      <c r="C64" s="28"/>
      <c r="D64" s="28"/>
      <c r="E64" s="77"/>
      <c r="F64" s="85"/>
      <c r="G64" s="65"/>
      <c r="H64" s="66"/>
      <c r="I64" s="66"/>
      <c r="J64" s="66"/>
      <c r="K64" s="83">
        <f t="shared" si="3"/>
        <v>0</v>
      </c>
      <c r="L64" s="66"/>
      <c r="M64" s="66">
        <f>VLOOKUP(L64,Sheet2!$A$2:$B$32,2,FALSE)</f>
        <v>0</v>
      </c>
      <c r="N64" s="92"/>
      <c r="O64" s="39"/>
      <c r="P64" s="96"/>
    </row>
    <row r="65" spans="1:16" ht="15" customHeight="1" x14ac:dyDescent="0.35">
      <c r="A65" s="70"/>
      <c r="B65" s="28"/>
      <c r="C65" s="28"/>
      <c r="D65" s="28"/>
      <c r="E65" s="77"/>
      <c r="F65" s="85"/>
      <c r="G65" s="65"/>
      <c r="H65" s="66"/>
      <c r="I65" s="66"/>
      <c r="J65" s="66"/>
      <c r="K65" s="83">
        <f t="shared" ref="K65:K103" si="11">SUM(G65:J65)</f>
        <v>0</v>
      </c>
      <c r="L65" s="66"/>
      <c r="M65" s="66">
        <f>VLOOKUP(L65,Sheet2!$A$2:$B$32,2,FALSE)</f>
        <v>0</v>
      </c>
      <c r="N65" s="92"/>
      <c r="O65" s="39"/>
      <c r="P65" s="96"/>
    </row>
    <row r="66" spans="1:16" ht="15" customHeight="1" x14ac:dyDescent="0.35">
      <c r="A66" s="70"/>
      <c r="B66" s="30"/>
      <c r="C66" s="31"/>
      <c r="D66" s="30"/>
      <c r="E66" s="74"/>
      <c r="F66" s="87"/>
      <c r="G66" s="65"/>
      <c r="H66" s="66"/>
      <c r="I66" s="66"/>
      <c r="J66" s="66"/>
      <c r="K66" s="83">
        <f t="shared" si="11"/>
        <v>0</v>
      </c>
      <c r="L66" s="66"/>
      <c r="M66" s="66">
        <f>VLOOKUP(L66,Sheet2!$A$2:$B$32,2,FALSE)</f>
        <v>0</v>
      </c>
      <c r="N66" s="92"/>
      <c r="O66" s="39"/>
      <c r="P66" s="96"/>
    </row>
    <row r="67" spans="1:16" ht="15" customHeight="1" x14ac:dyDescent="0.35">
      <c r="A67" s="70"/>
      <c r="B67" s="41"/>
      <c r="C67" s="41"/>
      <c r="D67" s="41"/>
      <c r="E67" s="78"/>
      <c r="F67" s="88"/>
      <c r="G67" s="65"/>
      <c r="H67" s="66"/>
      <c r="I67" s="66"/>
      <c r="J67" s="66"/>
      <c r="K67" s="83">
        <f t="shared" si="11"/>
        <v>0</v>
      </c>
      <c r="L67" s="66"/>
      <c r="M67" s="66">
        <f>VLOOKUP(L67,Sheet2!$A$2:$B$32,2,FALSE)</f>
        <v>0</v>
      </c>
      <c r="N67" s="92"/>
      <c r="O67" s="39"/>
      <c r="P67" s="96"/>
    </row>
    <row r="68" spans="1:16" ht="15" customHeight="1" x14ac:dyDescent="0.35">
      <c r="A68" s="70"/>
      <c r="B68" s="28"/>
      <c r="C68" s="28"/>
      <c r="D68" s="28"/>
      <c r="E68" s="77"/>
      <c r="F68" s="85"/>
      <c r="G68" s="65"/>
      <c r="H68" s="66"/>
      <c r="I68" s="66"/>
      <c r="J68" s="66"/>
      <c r="K68" s="83">
        <f t="shared" si="11"/>
        <v>0</v>
      </c>
      <c r="L68" s="66"/>
      <c r="M68" s="66">
        <f>VLOOKUP(L68,Sheet2!$A$2:$B$32,2,FALSE)</f>
        <v>0</v>
      </c>
      <c r="N68" s="92"/>
      <c r="O68" s="39"/>
      <c r="P68" s="96"/>
    </row>
    <row r="69" spans="1:16" ht="15" customHeight="1" x14ac:dyDescent="0.35">
      <c r="A69" s="70"/>
      <c r="B69" s="28"/>
      <c r="C69" s="28"/>
      <c r="D69" s="28"/>
      <c r="E69" s="77"/>
      <c r="F69" s="85"/>
      <c r="G69" s="65"/>
      <c r="H69" s="66"/>
      <c r="I69" s="66"/>
      <c r="J69" s="66"/>
      <c r="K69" s="83">
        <f t="shared" si="11"/>
        <v>0</v>
      </c>
      <c r="L69" s="66"/>
      <c r="M69" s="66">
        <f>VLOOKUP(L69,Sheet2!$A$2:$B$32,2,FALSE)</f>
        <v>0</v>
      </c>
      <c r="N69" s="92"/>
      <c r="O69" s="39"/>
      <c r="P69" s="96"/>
    </row>
    <row r="70" spans="1:16" ht="15" customHeight="1" x14ac:dyDescent="0.35">
      <c r="A70" s="70"/>
      <c r="B70" s="28"/>
      <c r="C70" s="28"/>
      <c r="D70" s="28"/>
      <c r="E70" s="77"/>
      <c r="F70" s="85"/>
      <c r="G70" s="65"/>
      <c r="H70" s="66"/>
      <c r="I70" s="66"/>
      <c r="J70" s="66"/>
      <c r="K70" s="83">
        <f t="shared" si="11"/>
        <v>0</v>
      </c>
      <c r="L70" s="66"/>
      <c r="M70" s="66">
        <f>VLOOKUP(L70,Sheet2!$A$2:$B$32,2,FALSE)</f>
        <v>0</v>
      </c>
      <c r="N70" s="92"/>
      <c r="O70" s="39"/>
      <c r="P70" s="96"/>
    </row>
    <row r="71" spans="1:16" ht="15" customHeight="1" x14ac:dyDescent="0.35">
      <c r="A71" s="70"/>
      <c r="B71" s="28"/>
      <c r="C71" s="28"/>
      <c r="D71" s="28"/>
      <c r="E71" s="77"/>
      <c r="F71" s="85"/>
      <c r="G71" s="65"/>
      <c r="H71" s="66"/>
      <c r="I71" s="66"/>
      <c r="J71" s="66"/>
      <c r="K71" s="83">
        <f t="shared" si="11"/>
        <v>0</v>
      </c>
      <c r="L71" s="66"/>
      <c r="M71" s="66">
        <f>VLOOKUP(L71,Sheet2!$A$2:$B$32,2,FALSE)</f>
        <v>0</v>
      </c>
      <c r="N71" s="92"/>
      <c r="O71" s="39"/>
      <c r="P71" s="96"/>
    </row>
    <row r="72" spans="1:16" ht="15" customHeight="1" x14ac:dyDescent="0.35">
      <c r="A72" s="70"/>
      <c r="B72" s="28"/>
      <c r="C72" s="28"/>
      <c r="D72" s="28"/>
      <c r="E72" s="77"/>
      <c r="F72" s="85"/>
      <c r="G72" s="65"/>
      <c r="H72" s="66"/>
      <c r="I72" s="66"/>
      <c r="J72" s="66"/>
      <c r="K72" s="83">
        <f t="shared" si="11"/>
        <v>0</v>
      </c>
      <c r="L72" s="66"/>
      <c r="M72" s="66">
        <f>VLOOKUP(L72,Sheet2!$A$2:$B$32,2,FALSE)</f>
        <v>0</v>
      </c>
      <c r="N72" s="92"/>
      <c r="O72" s="39"/>
      <c r="P72" s="96"/>
    </row>
    <row r="73" spans="1:16" ht="15" customHeight="1" x14ac:dyDescent="0.35">
      <c r="A73" s="70"/>
      <c r="B73" s="28"/>
      <c r="C73" s="28"/>
      <c r="D73" s="28"/>
      <c r="E73" s="77"/>
      <c r="F73" s="85"/>
      <c r="G73" s="65"/>
      <c r="H73" s="66"/>
      <c r="I73" s="66"/>
      <c r="J73" s="66"/>
      <c r="K73" s="83">
        <f t="shared" si="11"/>
        <v>0</v>
      </c>
      <c r="L73" s="66"/>
      <c r="M73" s="66">
        <f>VLOOKUP(L73,Sheet2!$A$2:$B$32,2,FALSE)</f>
        <v>0</v>
      </c>
      <c r="N73" s="92"/>
      <c r="O73" s="39"/>
      <c r="P73" s="96"/>
    </row>
    <row r="74" spans="1:16" ht="15" customHeight="1" x14ac:dyDescent="0.35">
      <c r="A74" s="70"/>
      <c r="B74" s="28"/>
      <c r="C74" s="28"/>
      <c r="D74" s="28"/>
      <c r="E74" s="77"/>
      <c r="F74" s="85"/>
      <c r="G74" s="65"/>
      <c r="H74" s="66"/>
      <c r="I74" s="66"/>
      <c r="J74" s="66"/>
      <c r="K74" s="83">
        <f t="shared" si="11"/>
        <v>0</v>
      </c>
      <c r="L74" s="66"/>
      <c r="M74" s="66">
        <f>VLOOKUP(L74,Sheet2!$A$2:$B$32,2,FALSE)</f>
        <v>0</v>
      </c>
      <c r="N74" s="92"/>
      <c r="O74" s="39"/>
      <c r="P74" s="96"/>
    </row>
    <row r="75" spans="1:16" ht="15" customHeight="1" x14ac:dyDescent="0.35">
      <c r="A75" s="70"/>
      <c r="B75" s="28"/>
      <c r="C75" s="28"/>
      <c r="D75" s="28"/>
      <c r="E75" s="77"/>
      <c r="F75" s="85"/>
      <c r="G75" s="65"/>
      <c r="H75" s="66"/>
      <c r="I75" s="66"/>
      <c r="J75" s="66"/>
      <c r="K75" s="83">
        <f t="shared" si="11"/>
        <v>0</v>
      </c>
      <c r="L75" s="66"/>
      <c r="M75" s="66">
        <f>VLOOKUP(L75,Sheet2!$A$2:$B$32,2,FALSE)</f>
        <v>0</v>
      </c>
      <c r="N75" s="92"/>
      <c r="O75" s="39"/>
      <c r="P75" s="96"/>
    </row>
    <row r="76" spans="1:16" ht="15" customHeight="1" x14ac:dyDescent="0.35">
      <c r="A76" s="70"/>
      <c r="B76" s="28"/>
      <c r="C76" s="28"/>
      <c r="D76" s="28"/>
      <c r="E76" s="77"/>
      <c r="F76" s="85"/>
      <c r="G76" s="65"/>
      <c r="H76" s="66"/>
      <c r="I76" s="66"/>
      <c r="J76" s="66"/>
      <c r="K76" s="83">
        <f t="shared" si="11"/>
        <v>0</v>
      </c>
      <c r="L76" s="66"/>
      <c r="M76" s="66">
        <f>VLOOKUP(L76,Sheet2!$A$2:$B$32,2,FALSE)</f>
        <v>0</v>
      </c>
      <c r="N76" s="92"/>
      <c r="O76" s="39"/>
      <c r="P76" s="96"/>
    </row>
    <row r="77" spans="1:16" ht="15" customHeight="1" x14ac:dyDescent="0.35">
      <c r="A77" s="70"/>
      <c r="B77" s="28"/>
      <c r="C77" s="28"/>
      <c r="D77" s="28"/>
      <c r="E77" s="77"/>
      <c r="F77" s="85"/>
      <c r="G77" s="65"/>
      <c r="H77" s="66"/>
      <c r="I77" s="66"/>
      <c r="J77" s="66"/>
      <c r="K77" s="83">
        <f t="shared" si="11"/>
        <v>0</v>
      </c>
      <c r="L77" s="66"/>
      <c r="M77" s="66">
        <f>VLOOKUP(L77,Sheet2!$A$2:$B$32,2,FALSE)</f>
        <v>0</v>
      </c>
      <c r="N77" s="92"/>
      <c r="O77" s="39"/>
      <c r="P77" s="96"/>
    </row>
    <row r="78" spans="1:16" ht="15" customHeight="1" x14ac:dyDescent="0.35">
      <c r="A78" s="70"/>
      <c r="B78" s="28"/>
      <c r="C78" s="28"/>
      <c r="D78" s="28"/>
      <c r="E78" s="77"/>
      <c r="F78" s="85"/>
      <c r="G78" s="65"/>
      <c r="H78" s="66"/>
      <c r="I78" s="66"/>
      <c r="J78" s="66"/>
      <c r="K78" s="83">
        <f t="shared" si="11"/>
        <v>0</v>
      </c>
      <c r="L78" s="66"/>
      <c r="M78" s="66">
        <f>VLOOKUP(L78,Sheet2!$A$2:$B$32,2,FALSE)</f>
        <v>0</v>
      </c>
      <c r="N78" s="92"/>
      <c r="O78" s="39"/>
      <c r="P78" s="96"/>
    </row>
    <row r="79" spans="1:16" ht="15" customHeight="1" x14ac:dyDescent="0.35">
      <c r="A79" s="70"/>
      <c r="B79" s="28"/>
      <c r="C79" s="28"/>
      <c r="D79" s="28"/>
      <c r="E79" s="77"/>
      <c r="F79" s="85"/>
      <c r="G79" s="65"/>
      <c r="H79" s="66"/>
      <c r="I79" s="66"/>
      <c r="J79" s="66"/>
      <c r="K79" s="83">
        <f t="shared" si="11"/>
        <v>0</v>
      </c>
      <c r="L79" s="66"/>
      <c r="M79" s="66">
        <f>VLOOKUP(L79,Sheet2!$A$2:$B$32,2,FALSE)</f>
        <v>0</v>
      </c>
      <c r="N79" s="92"/>
      <c r="O79" s="39"/>
      <c r="P79" s="96"/>
    </row>
    <row r="80" spans="1:16" ht="15" customHeight="1" x14ac:dyDescent="0.35">
      <c r="A80" s="70"/>
      <c r="B80" s="28"/>
      <c r="C80" s="28"/>
      <c r="D80" s="28"/>
      <c r="E80" s="77"/>
      <c r="F80" s="85"/>
      <c r="G80" s="65"/>
      <c r="H80" s="66"/>
      <c r="I80" s="66"/>
      <c r="J80" s="66"/>
      <c r="K80" s="83">
        <f t="shared" si="11"/>
        <v>0</v>
      </c>
      <c r="L80" s="66"/>
      <c r="M80" s="66">
        <f>VLOOKUP(L80,Sheet2!$A$2:$B$32,2,FALSE)</f>
        <v>0</v>
      </c>
      <c r="N80" s="92"/>
      <c r="O80" s="39"/>
      <c r="P80" s="96"/>
    </row>
    <row r="81" spans="1:16" ht="15" customHeight="1" x14ac:dyDescent="0.35">
      <c r="A81" s="70"/>
      <c r="B81" s="28"/>
      <c r="C81" s="28"/>
      <c r="D81" s="28"/>
      <c r="E81" s="77"/>
      <c r="F81" s="85"/>
      <c r="G81" s="65"/>
      <c r="H81" s="66"/>
      <c r="I81" s="66"/>
      <c r="J81" s="66"/>
      <c r="K81" s="83">
        <f t="shared" si="11"/>
        <v>0</v>
      </c>
      <c r="L81" s="66"/>
      <c r="M81" s="66">
        <f>VLOOKUP(L81,Sheet2!$A$2:$B$32,2,FALSE)</f>
        <v>0</v>
      </c>
      <c r="N81" s="92"/>
      <c r="O81" s="39"/>
      <c r="P81" s="96"/>
    </row>
    <row r="82" spans="1:16" ht="15" customHeight="1" x14ac:dyDescent="0.35">
      <c r="A82" s="70"/>
      <c r="B82" s="30"/>
      <c r="C82" s="31"/>
      <c r="D82" s="30"/>
      <c r="E82" s="74"/>
      <c r="F82" s="87"/>
      <c r="G82" s="65"/>
      <c r="H82" s="66"/>
      <c r="I82" s="66"/>
      <c r="J82" s="66"/>
      <c r="K82" s="83">
        <f t="shared" si="11"/>
        <v>0</v>
      </c>
      <c r="L82" s="66"/>
      <c r="M82" s="66">
        <f>VLOOKUP(L82,Sheet2!$A$2:$B$32,2,FALSE)</f>
        <v>0</v>
      </c>
      <c r="N82" s="92"/>
      <c r="O82" s="39"/>
      <c r="P82" s="96"/>
    </row>
    <row r="83" spans="1:16" ht="15" customHeight="1" x14ac:dyDescent="0.35">
      <c r="A83" s="70"/>
      <c r="B83" s="41"/>
      <c r="C83" s="41"/>
      <c r="D83" s="41"/>
      <c r="E83" s="78"/>
      <c r="F83" s="88"/>
      <c r="G83" s="65"/>
      <c r="H83" s="66"/>
      <c r="I83" s="66"/>
      <c r="J83" s="66"/>
      <c r="K83" s="83">
        <f t="shared" si="11"/>
        <v>0</v>
      </c>
      <c r="L83" s="66"/>
      <c r="M83" s="66">
        <f>VLOOKUP(L83,Sheet2!$A$2:$B$32,2,FALSE)</f>
        <v>0</v>
      </c>
      <c r="N83" s="92"/>
      <c r="O83" s="39"/>
      <c r="P83" s="96"/>
    </row>
    <row r="84" spans="1:16" ht="15" customHeight="1" x14ac:dyDescent="0.35">
      <c r="A84" s="70"/>
      <c r="B84" s="28"/>
      <c r="C84" s="28"/>
      <c r="D84" s="28"/>
      <c r="E84" s="77"/>
      <c r="F84" s="85"/>
      <c r="G84" s="65"/>
      <c r="H84" s="66"/>
      <c r="I84" s="66"/>
      <c r="J84" s="66"/>
      <c r="K84" s="83">
        <f t="shared" si="11"/>
        <v>0</v>
      </c>
      <c r="L84" s="66"/>
      <c r="M84" s="66">
        <f>VLOOKUP(L84,Sheet2!$A$2:$B$32,2,FALSE)</f>
        <v>0</v>
      </c>
      <c r="N84" s="92"/>
      <c r="O84" s="39"/>
      <c r="P84" s="96"/>
    </row>
    <row r="85" spans="1:16" ht="15" customHeight="1" x14ac:dyDescent="0.35">
      <c r="A85" s="70"/>
      <c r="B85" s="28"/>
      <c r="C85" s="28"/>
      <c r="D85" s="28"/>
      <c r="E85" s="77"/>
      <c r="F85" s="85"/>
      <c r="G85" s="65"/>
      <c r="H85" s="66"/>
      <c r="I85" s="66"/>
      <c r="J85" s="66"/>
      <c r="K85" s="83">
        <f t="shared" si="11"/>
        <v>0</v>
      </c>
      <c r="L85" s="66"/>
      <c r="M85" s="66">
        <f>VLOOKUP(L85,Sheet2!$A$2:$B$32,2,FALSE)</f>
        <v>0</v>
      </c>
      <c r="N85" s="92"/>
      <c r="O85" s="39"/>
      <c r="P85" s="96"/>
    </row>
    <row r="86" spans="1:16" ht="15" customHeight="1" x14ac:dyDescent="0.35">
      <c r="A86" s="70"/>
      <c r="B86" s="28"/>
      <c r="C86" s="28"/>
      <c r="D86" s="28"/>
      <c r="E86" s="77"/>
      <c r="F86" s="85"/>
      <c r="G86" s="65"/>
      <c r="H86" s="66"/>
      <c r="I86" s="66"/>
      <c r="J86" s="66"/>
      <c r="K86" s="83">
        <f t="shared" si="11"/>
        <v>0</v>
      </c>
      <c r="L86" s="66"/>
      <c r="M86" s="66">
        <f>VLOOKUP(L86,Sheet2!$A$2:$B$32,2,FALSE)</f>
        <v>0</v>
      </c>
      <c r="N86" s="92"/>
      <c r="O86" s="39"/>
      <c r="P86" s="96"/>
    </row>
    <row r="87" spans="1:16" ht="15" customHeight="1" x14ac:dyDescent="0.35">
      <c r="A87" s="70"/>
      <c r="B87" s="28"/>
      <c r="C87" s="28"/>
      <c r="D87" s="28"/>
      <c r="E87" s="77"/>
      <c r="F87" s="85"/>
      <c r="G87" s="65"/>
      <c r="H87" s="66"/>
      <c r="I87" s="66"/>
      <c r="J87" s="66"/>
      <c r="K87" s="83">
        <f t="shared" si="11"/>
        <v>0</v>
      </c>
      <c r="L87" s="66"/>
      <c r="M87" s="66">
        <f>VLOOKUP(L87,Sheet2!$A$2:$B$32,2,FALSE)</f>
        <v>0</v>
      </c>
      <c r="N87" s="92"/>
      <c r="O87" s="39"/>
      <c r="P87" s="96"/>
    </row>
    <row r="88" spans="1:16" ht="15" customHeight="1" x14ac:dyDescent="0.35">
      <c r="A88" s="70"/>
      <c r="B88" s="28"/>
      <c r="C88" s="28"/>
      <c r="D88" s="28"/>
      <c r="E88" s="77"/>
      <c r="F88" s="85"/>
      <c r="G88" s="65"/>
      <c r="H88" s="66"/>
      <c r="I88" s="66"/>
      <c r="J88" s="66"/>
      <c r="K88" s="83">
        <f t="shared" si="11"/>
        <v>0</v>
      </c>
      <c r="L88" s="66"/>
      <c r="M88" s="66">
        <f>VLOOKUP(L88,Sheet2!$A$2:$B$32,2,FALSE)</f>
        <v>0</v>
      </c>
      <c r="N88" s="92"/>
      <c r="O88" s="39"/>
      <c r="P88" s="96"/>
    </row>
    <row r="89" spans="1:16" ht="15" customHeight="1" x14ac:dyDescent="0.35">
      <c r="A89" s="70"/>
      <c r="B89" s="28"/>
      <c r="C89" s="28"/>
      <c r="D89" s="28"/>
      <c r="E89" s="77"/>
      <c r="F89" s="85"/>
      <c r="G89" s="65"/>
      <c r="H89" s="66"/>
      <c r="I89" s="66"/>
      <c r="J89" s="66"/>
      <c r="K89" s="83">
        <f t="shared" si="11"/>
        <v>0</v>
      </c>
      <c r="L89" s="66"/>
      <c r="M89" s="66">
        <f>VLOOKUP(L89,Sheet2!$A$2:$B$32,2,FALSE)</f>
        <v>0</v>
      </c>
      <c r="N89" s="92"/>
      <c r="O89" s="39"/>
      <c r="P89" s="96"/>
    </row>
    <row r="90" spans="1:16" ht="15" customHeight="1" x14ac:dyDescent="0.35">
      <c r="A90" s="70"/>
      <c r="B90" s="28"/>
      <c r="C90" s="28"/>
      <c r="D90" s="28"/>
      <c r="E90" s="77"/>
      <c r="F90" s="85"/>
      <c r="G90" s="65"/>
      <c r="H90" s="66"/>
      <c r="I90" s="66"/>
      <c r="J90" s="66"/>
      <c r="K90" s="83">
        <f t="shared" si="11"/>
        <v>0</v>
      </c>
      <c r="L90" s="66"/>
      <c r="M90" s="66">
        <f>VLOOKUP(L90,Sheet2!$A$2:$B$32,2,FALSE)</f>
        <v>0</v>
      </c>
      <c r="N90" s="92"/>
      <c r="O90" s="39"/>
      <c r="P90" s="96"/>
    </row>
    <row r="91" spans="1:16" ht="15" customHeight="1" x14ac:dyDescent="0.35">
      <c r="A91" s="70"/>
      <c r="B91" s="28"/>
      <c r="C91" s="28"/>
      <c r="D91" s="28"/>
      <c r="E91" s="77"/>
      <c r="F91" s="85"/>
      <c r="G91" s="65"/>
      <c r="H91" s="66"/>
      <c r="I91" s="66"/>
      <c r="J91" s="66"/>
      <c r="K91" s="83">
        <f t="shared" si="11"/>
        <v>0</v>
      </c>
      <c r="L91" s="66"/>
      <c r="M91" s="66">
        <f>VLOOKUP(L91,Sheet2!$A$2:$B$32,2,FALSE)</f>
        <v>0</v>
      </c>
      <c r="N91" s="92"/>
      <c r="O91" s="39"/>
      <c r="P91" s="96"/>
    </row>
    <row r="92" spans="1:16" ht="15" customHeight="1" x14ac:dyDescent="0.35">
      <c r="A92" s="70"/>
      <c r="B92" s="28"/>
      <c r="C92" s="28"/>
      <c r="D92" s="28"/>
      <c r="E92" s="77"/>
      <c r="F92" s="85"/>
      <c r="G92" s="65"/>
      <c r="H92" s="66"/>
      <c r="I92" s="66"/>
      <c r="J92" s="66"/>
      <c r="K92" s="83">
        <f t="shared" si="11"/>
        <v>0</v>
      </c>
      <c r="L92" s="66"/>
      <c r="M92" s="66">
        <f>VLOOKUP(L92,Sheet2!$A$2:$B$32,2,FALSE)</f>
        <v>0</v>
      </c>
      <c r="N92" s="92"/>
      <c r="O92" s="39"/>
      <c r="P92" s="96"/>
    </row>
    <row r="93" spans="1:16" ht="15" customHeight="1" x14ac:dyDescent="0.35">
      <c r="A93" s="70"/>
      <c r="B93" s="28"/>
      <c r="C93" s="28"/>
      <c r="D93" s="28"/>
      <c r="E93" s="77"/>
      <c r="F93" s="85"/>
      <c r="G93" s="65"/>
      <c r="H93" s="66"/>
      <c r="I93" s="66"/>
      <c r="J93" s="66"/>
      <c r="K93" s="83">
        <f t="shared" si="11"/>
        <v>0</v>
      </c>
      <c r="L93" s="66"/>
      <c r="M93" s="66">
        <f>VLOOKUP(L93,Sheet2!$A$2:$B$32,2,FALSE)</f>
        <v>0</v>
      </c>
      <c r="N93" s="92"/>
      <c r="O93" s="39"/>
      <c r="P93" s="96"/>
    </row>
    <row r="94" spans="1:16" ht="15" customHeight="1" x14ac:dyDescent="0.35">
      <c r="A94" s="70"/>
      <c r="B94" s="28"/>
      <c r="C94" s="28"/>
      <c r="D94" s="28"/>
      <c r="E94" s="77"/>
      <c r="F94" s="85"/>
      <c r="G94" s="65"/>
      <c r="H94" s="66"/>
      <c r="I94" s="66"/>
      <c r="J94" s="66"/>
      <c r="K94" s="83">
        <f t="shared" si="11"/>
        <v>0</v>
      </c>
      <c r="L94" s="66"/>
      <c r="M94" s="66">
        <f>VLOOKUP(L94,Sheet2!$A$2:$B$32,2,FALSE)</f>
        <v>0</v>
      </c>
      <c r="N94" s="92"/>
      <c r="O94" s="39"/>
      <c r="P94" s="96"/>
    </row>
    <row r="95" spans="1:16" ht="15" customHeight="1" x14ac:dyDescent="0.35">
      <c r="A95" s="70"/>
      <c r="B95" s="28"/>
      <c r="C95" s="28"/>
      <c r="D95" s="28"/>
      <c r="E95" s="77"/>
      <c r="F95" s="85"/>
      <c r="G95" s="65"/>
      <c r="H95" s="66"/>
      <c r="I95" s="66"/>
      <c r="J95" s="66"/>
      <c r="K95" s="83">
        <f t="shared" si="11"/>
        <v>0</v>
      </c>
      <c r="L95" s="66"/>
      <c r="M95" s="66">
        <f>VLOOKUP(L95,Sheet2!$A$2:$B$32,2,FALSE)</f>
        <v>0</v>
      </c>
      <c r="N95" s="92"/>
      <c r="O95" s="39"/>
      <c r="P95" s="96"/>
    </row>
    <row r="96" spans="1:16" ht="15" customHeight="1" x14ac:dyDescent="0.35">
      <c r="A96" s="70"/>
      <c r="B96" s="28"/>
      <c r="C96" s="28"/>
      <c r="D96" s="28"/>
      <c r="E96" s="77"/>
      <c r="F96" s="85"/>
      <c r="G96" s="65"/>
      <c r="H96" s="66"/>
      <c r="I96" s="66"/>
      <c r="J96" s="66"/>
      <c r="K96" s="83">
        <f t="shared" si="11"/>
        <v>0</v>
      </c>
      <c r="L96" s="66"/>
      <c r="M96" s="66">
        <f>VLOOKUP(L96,Sheet2!$A$2:$B$32,2,FALSE)</f>
        <v>0</v>
      </c>
      <c r="N96" s="92"/>
      <c r="O96" s="39"/>
      <c r="P96" s="96"/>
    </row>
    <row r="97" spans="1:16" ht="15" customHeight="1" x14ac:dyDescent="0.35">
      <c r="A97" s="70"/>
      <c r="B97" s="28"/>
      <c r="C97" s="28"/>
      <c r="D97" s="28"/>
      <c r="E97" s="77"/>
      <c r="F97" s="85"/>
      <c r="G97" s="65"/>
      <c r="H97" s="66"/>
      <c r="I97" s="66"/>
      <c r="J97" s="66"/>
      <c r="K97" s="83">
        <f t="shared" si="11"/>
        <v>0</v>
      </c>
      <c r="L97" s="66"/>
      <c r="M97" s="66">
        <f>VLOOKUP(L97,Sheet2!$A$2:$B$32,2,FALSE)</f>
        <v>0</v>
      </c>
      <c r="N97" s="92"/>
      <c r="O97" s="39"/>
      <c r="P97" s="96"/>
    </row>
    <row r="98" spans="1:16" ht="15" customHeight="1" x14ac:dyDescent="0.35">
      <c r="A98" s="70"/>
      <c r="B98" s="28"/>
      <c r="C98" s="28"/>
      <c r="D98" s="28"/>
      <c r="E98" s="77"/>
      <c r="F98" s="85"/>
      <c r="G98" s="65"/>
      <c r="H98" s="66"/>
      <c r="I98" s="66"/>
      <c r="J98" s="66"/>
      <c r="K98" s="83">
        <f t="shared" si="11"/>
        <v>0</v>
      </c>
      <c r="L98" s="66"/>
      <c r="M98" s="66">
        <f>VLOOKUP(L98,Sheet2!$A$2:$B$32,2,FALSE)</f>
        <v>0</v>
      </c>
      <c r="N98" s="92"/>
      <c r="O98" s="39"/>
      <c r="P98" s="96"/>
    </row>
    <row r="99" spans="1:16" ht="15" customHeight="1" x14ac:dyDescent="0.35">
      <c r="A99" s="70"/>
      <c r="B99" s="30"/>
      <c r="C99" s="31"/>
      <c r="D99" s="30"/>
      <c r="E99" s="74"/>
      <c r="F99" s="87"/>
      <c r="G99" s="65"/>
      <c r="H99" s="66"/>
      <c r="I99" s="66"/>
      <c r="J99" s="66"/>
      <c r="K99" s="83">
        <f t="shared" si="11"/>
        <v>0</v>
      </c>
      <c r="L99" s="66"/>
      <c r="M99" s="66">
        <f>VLOOKUP(L99,Sheet2!$A$2:$B$32,2,FALSE)</f>
        <v>0</v>
      </c>
      <c r="N99" s="92"/>
      <c r="O99" s="39"/>
      <c r="P99" s="96"/>
    </row>
    <row r="100" spans="1:16" ht="15" customHeight="1" x14ac:dyDescent="0.35">
      <c r="A100" s="70"/>
      <c r="B100" s="42"/>
      <c r="C100" s="42"/>
      <c r="D100" s="42"/>
      <c r="E100" s="77"/>
      <c r="F100" s="89"/>
      <c r="G100" s="65"/>
      <c r="H100" s="66"/>
      <c r="I100" s="66"/>
      <c r="J100" s="66"/>
      <c r="K100" s="83">
        <f t="shared" si="11"/>
        <v>0</v>
      </c>
      <c r="L100" s="66"/>
      <c r="M100" s="66">
        <f>VLOOKUP(L100,Sheet2!$A$2:$B$32,2,FALSE)</f>
        <v>0</v>
      </c>
      <c r="N100" s="92"/>
      <c r="O100" s="39"/>
      <c r="P100" s="96"/>
    </row>
    <row r="101" spans="1:16" ht="15" customHeight="1" x14ac:dyDescent="0.35">
      <c r="A101" s="70"/>
      <c r="B101" s="28"/>
      <c r="C101" s="28"/>
      <c r="D101" s="28"/>
      <c r="E101" s="77"/>
      <c r="F101" s="85"/>
      <c r="G101" s="65"/>
      <c r="H101" s="66"/>
      <c r="I101" s="66"/>
      <c r="J101" s="66"/>
      <c r="K101" s="83">
        <f t="shared" si="11"/>
        <v>0</v>
      </c>
      <c r="L101" s="66"/>
      <c r="M101" s="66">
        <f>VLOOKUP(L101,Sheet2!$A$2:$B$32,2,FALSE)</f>
        <v>0</v>
      </c>
      <c r="N101" s="92"/>
      <c r="O101" s="39"/>
      <c r="P101" s="96"/>
    </row>
    <row r="102" spans="1:16" ht="15" customHeight="1" x14ac:dyDescent="0.35">
      <c r="A102" s="70"/>
      <c r="B102" s="28"/>
      <c r="C102" s="28"/>
      <c r="D102" s="28"/>
      <c r="E102" s="77"/>
      <c r="F102" s="85"/>
      <c r="G102" s="65"/>
      <c r="H102" s="66"/>
      <c r="I102" s="66"/>
      <c r="J102" s="66"/>
      <c r="K102" s="83">
        <f t="shared" si="11"/>
        <v>0</v>
      </c>
      <c r="L102" s="66"/>
      <c r="M102" s="66">
        <f>VLOOKUP(L102,Sheet2!$A$2:$B$32,2,FALSE)</f>
        <v>0</v>
      </c>
      <c r="N102" s="92"/>
      <c r="O102" s="39"/>
      <c r="P102" s="96"/>
    </row>
    <row r="103" spans="1:16" ht="15" customHeight="1" x14ac:dyDescent="0.35">
      <c r="A103" s="70"/>
      <c r="B103" s="30"/>
      <c r="C103" s="31"/>
      <c r="D103" s="30"/>
      <c r="E103" s="74"/>
      <c r="F103" s="87"/>
      <c r="G103" s="65"/>
      <c r="H103" s="66"/>
      <c r="I103" s="66"/>
      <c r="J103" s="66"/>
      <c r="K103" s="83">
        <f t="shared" si="11"/>
        <v>0</v>
      </c>
      <c r="L103" s="66"/>
      <c r="M103" s="66">
        <f>VLOOKUP(L103,Sheet2!$A$2:$B$32,2,FALSE)</f>
        <v>0</v>
      </c>
      <c r="N103" s="92"/>
      <c r="O103" s="39"/>
      <c r="P103" s="96"/>
    </row>
    <row r="104" spans="1:16" ht="15" customHeight="1" x14ac:dyDescent="0.35">
      <c r="A104" s="70"/>
      <c r="B104" s="40"/>
      <c r="C104" s="40"/>
      <c r="D104" s="40"/>
      <c r="E104" s="79"/>
      <c r="F104" s="72"/>
      <c r="G104" s="65"/>
      <c r="H104" s="65"/>
      <c r="I104" s="65"/>
      <c r="J104" s="65"/>
      <c r="K104" s="81"/>
      <c r="L104" s="65"/>
      <c r="M104" s="65"/>
      <c r="O104" s="39"/>
      <c r="P104" s="96"/>
    </row>
    <row r="105" spans="1:16" ht="15" customHeight="1" x14ac:dyDescent="0.35">
      <c r="A105" s="70"/>
      <c r="B105" s="40"/>
      <c r="C105" s="40"/>
      <c r="D105" s="40"/>
      <c r="E105" s="79"/>
      <c r="F105" s="72"/>
      <c r="G105" s="65"/>
      <c r="H105" s="65"/>
      <c r="I105" s="65"/>
      <c r="J105" s="65"/>
      <c r="K105" s="81"/>
      <c r="L105" s="65"/>
      <c r="M105" s="65"/>
      <c r="O105" s="39"/>
      <c r="P105" s="96"/>
    </row>
    <row r="106" spans="1:16" ht="15" customHeight="1" x14ac:dyDescent="0.35">
      <c r="A106" s="70"/>
      <c r="B106" s="40"/>
      <c r="C106" s="40"/>
      <c r="D106" s="40"/>
      <c r="E106" s="79"/>
      <c r="F106" s="72"/>
      <c r="G106" s="65"/>
      <c r="H106" s="65"/>
      <c r="I106" s="65"/>
      <c r="J106" s="65"/>
      <c r="K106" s="81"/>
      <c r="L106" s="65"/>
      <c r="M106" s="65"/>
      <c r="O106" s="39"/>
      <c r="P106" s="96"/>
    </row>
    <row r="108" spans="1:16" x14ac:dyDescent="0.35">
      <c r="D108" s="25" t="s">
        <v>937</v>
      </c>
      <c r="E108" s="80" t="s">
        <v>938</v>
      </c>
      <c r="F108" s="80">
        <f>VLOOKUP(E108,$D$115:$E$117,2,FALSE)</f>
        <v>250</v>
      </c>
    </row>
    <row r="109" spans="1:16" x14ac:dyDescent="0.35">
      <c r="D109" s="25" t="s">
        <v>940</v>
      </c>
      <c r="E109" s="80" t="s">
        <v>941</v>
      </c>
      <c r="F109" s="80">
        <f t="shared" ref="F109:F113" si="12">VLOOKUP(E109,$D$115:$E$117,2,FALSE)</f>
        <v>250</v>
      </c>
    </row>
    <row r="110" spans="1:16" x14ac:dyDescent="0.35">
      <c r="D110" s="25" t="s">
        <v>943</v>
      </c>
      <c r="E110" s="80" t="s">
        <v>944</v>
      </c>
      <c r="F110" s="80">
        <f t="shared" si="12"/>
        <v>240</v>
      </c>
    </row>
    <row r="111" spans="1:16" x14ac:dyDescent="0.35">
      <c r="D111" s="25" t="s">
        <v>976</v>
      </c>
      <c r="E111" s="80" t="s">
        <v>941</v>
      </c>
      <c r="F111" s="80">
        <f t="shared" si="12"/>
        <v>250</v>
      </c>
    </row>
    <row r="112" spans="1:16" x14ac:dyDescent="0.35">
      <c r="D112" s="25" t="s">
        <v>947</v>
      </c>
      <c r="E112" s="80" t="s">
        <v>944</v>
      </c>
      <c r="F112" s="80">
        <f t="shared" si="12"/>
        <v>240</v>
      </c>
    </row>
    <row r="113" spans="4:6" x14ac:dyDescent="0.35">
      <c r="D113" s="25" t="s">
        <v>948</v>
      </c>
      <c r="E113" s="80" t="s">
        <v>944</v>
      </c>
      <c r="F113" s="80">
        <f t="shared" si="12"/>
        <v>240</v>
      </c>
    </row>
    <row r="115" spans="4:6" x14ac:dyDescent="0.35">
      <c r="D115" s="25" t="s">
        <v>944</v>
      </c>
      <c r="E115" s="80">
        <v>240</v>
      </c>
    </row>
    <row r="116" spans="4:6" x14ac:dyDescent="0.35">
      <c r="D116" s="25" t="s">
        <v>941</v>
      </c>
      <c r="E116" s="80">
        <v>250</v>
      </c>
    </row>
    <row r="117" spans="4:6" x14ac:dyDescent="0.35">
      <c r="D117" s="25" t="s">
        <v>938</v>
      </c>
      <c r="E117" s="80">
        <v>250</v>
      </c>
    </row>
  </sheetData>
  <autoFilter ref="A2:O106"/>
  <sortState ref="A46:M50">
    <sortCondition ref="L46:L50"/>
  </sortState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selection activeCell="H59" sqref="H59"/>
    </sheetView>
  </sheetViews>
  <sheetFormatPr defaultRowHeight="14.5" x14ac:dyDescent="0.35"/>
  <cols>
    <col min="6" max="6" width="49" bestFit="1" customWidth="1"/>
  </cols>
  <sheetData>
    <row r="1" spans="1:6" x14ac:dyDescent="0.35">
      <c r="A1" s="25" t="s">
        <v>916</v>
      </c>
      <c r="B1" s="25" t="s">
        <v>917</v>
      </c>
    </row>
    <row r="2" spans="1:6" x14ac:dyDescent="0.35">
      <c r="A2">
        <v>1</v>
      </c>
      <c r="B2">
        <v>30</v>
      </c>
      <c r="F2" t="s">
        <v>142</v>
      </c>
    </row>
    <row r="3" spans="1:6" x14ac:dyDescent="0.35">
      <c r="A3">
        <v>2</v>
      </c>
      <c r="B3">
        <v>29</v>
      </c>
      <c r="F3" t="s">
        <v>77</v>
      </c>
    </row>
    <row r="4" spans="1:6" x14ac:dyDescent="0.35">
      <c r="A4">
        <v>3</v>
      </c>
      <c r="B4">
        <v>28</v>
      </c>
      <c r="F4" t="s">
        <v>77</v>
      </c>
    </row>
    <row r="5" spans="1:6" x14ac:dyDescent="0.35">
      <c r="A5">
        <v>4</v>
      </c>
      <c r="B5">
        <v>27</v>
      </c>
      <c r="F5" t="s">
        <v>77</v>
      </c>
    </row>
    <row r="6" spans="1:6" x14ac:dyDescent="0.35">
      <c r="A6">
        <v>5</v>
      </c>
      <c r="B6">
        <v>26</v>
      </c>
      <c r="F6" t="s">
        <v>182</v>
      </c>
    </row>
    <row r="7" spans="1:6" x14ac:dyDescent="0.35">
      <c r="A7">
        <v>6</v>
      </c>
      <c r="B7">
        <v>25</v>
      </c>
      <c r="F7" t="s">
        <v>156</v>
      </c>
    </row>
    <row r="8" spans="1:6" x14ac:dyDescent="0.35">
      <c r="A8">
        <v>7</v>
      </c>
      <c r="B8">
        <v>24</v>
      </c>
      <c r="F8" t="s">
        <v>185</v>
      </c>
    </row>
    <row r="9" spans="1:6" x14ac:dyDescent="0.35">
      <c r="A9">
        <v>8</v>
      </c>
      <c r="B9">
        <v>23</v>
      </c>
      <c r="F9" t="s">
        <v>37</v>
      </c>
    </row>
    <row r="10" spans="1:6" x14ac:dyDescent="0.35">
      <c r="A10">
        <v>9</v>
      </c>
      <c r="B10">
        <v>22</v>
      </c>
      <c r="F10" t="s">
        <v>45</v>
      </c>
    </row>
    <row r="11" spans="1:6" x14ac:dyDescent="0.35">
      <c r="A11">
        <v>10</v>
      </c>
      <c r="B11">
        <v>21</v>
      </c>
      <c r="F11" t="s">
        <v>45</v>
      </c>
    </row>
    <row r="12" spans="1:6" x14ac:dyDescent="0.35">
      <c r="A12">
        <v>11</v>
      </c>
      <c r="B12">
        <v>20</v>
      </c>
      <c r="F12" t="s">
        <v>45</v>
      </c>
    </row>
    <row r="13" spans="1:6" x14ac:dyDescent="0.35">
      <c r="A13">
        <v>12</v>
      </c>
      <c r="B13">
        <v>19</v>
      </c>
      <c r="F13" t="s">
        <v>45</v>
      </c>
    </row>
    <row r="14" spans="1:6" x14ac:dyDescent="0.35">
      <c r="A14">
        <v>13</v>
      </c>
      <c r="B14">
        <v>18</v>
      </c>
      <c r="F14" t="s">
        <v>45</v>
      </c>
    </row>
    <row r="15" spans="1:6" x14ac:dyDescent="0.35">
      <c r="A15">
        <v>14</v>
      </c>
      <c r="B15">
        <v>17</v>
      </c>
      <c r="F15" t="s">
        <v>45</v>
      </c>
    </row>
    <row r="16" spans="1:6" x14ac:dyDescent="0.35">
      <c r="A16">
        <v>15</v>
      </c>
      <c r="B16">
        <v>16</v>
      </c>
      <c r="F16" t="s">
        <v>45</v>
      </c>
    </row>
    <row r="17" spans="1:6" x14ac:dyDescent="0.35">
      <c r="A17">
        <v>16</v>
      </c>
      <c r="B17">
        <v>15</v>
      </c>
      <c r="F17" t="s">
        <v>45</v>
      </c>
    </row>
    <row r="18" spans="1:6" x14ac:dyDescent="0.35">
      <c r="A18">
        <v>17</v>
      </c>
      <c r="B18">
        <v>14</v>
      </c>
      <c r="F18" t="s">
        <v>34</v>
      </c>
    </row>
    <row r="19" spans="1:6" x14ac:dyDescent="0.35">
      <c r="A19">
        <v>18</v>
      </c>
      <c r="B19">
        <v>13</v>
      </c>
      <c r="F19" t="s">
        <v>34</v>
      </c>
    </row>
    <row r="20" spans="1:6" x14ac:dyDescent="0.35">
      <c r="A20">
        <v>19</v>
      </c>
      <c r="B20">
        <v>12</v>
      </c>
      <c r="F20" t="s">
        <v>54</v>
      </c>
    </row>
    <row r="21" spans="1:6" x14ac:dyDescent="0.35">
      <c r="A21">
        <v>20</v>
      </c>
      <c r="B21">
        <v>11</v>
      </c>
      <c r="F21" t="s">
        <v>54</v>
      </c>
    </row>
    <row r="22" spans="1:6" x14ac:dyDescent="0.35">
      <c r="A22">
        <v>21</v>
      </c>
      <c r="B22">
        <v>10</v>
      </c>
      <c r="F22" t="s">
        <v>148</v>
      </c>
    </row>
    <row r="23" spans="1:6" x14ac:dyDescent="0.35">
      <c r="A23">
        <v>22</v>
      </c>
      <c r="B23">
        <v>9</v>
      </c>
      <c r="F23" t="s">
        <v>148</v>
      </c>
    </row>
    <row r="24" spans="1:6" x14ac:dyDescent="0.35">
      <c r="A24">
        <v>23</v>
      </c>
      <c r="B24">
        <v>8</v>
      </c>
      <c r="F24" t="s">
        <v>148</v>
      </c>
    </row>
    <row r="25" spans="1:6" x14ac:dyDescent="0.35">
      <c r="A25">
        <v>24</v>
      </c>
      <c r="B25">
        <v>7</v>
      </c>
      <c r="F25" t="s">
        <v>148</v>
      </c>
    </row>
    <row r="26" spans="1:6" x14ac:dyDescent="0.35">
      <c r="A26">
        <v>25</v>
      </c>
      <c r="B26">
        <v>6</v>
      </c>
      <c r="F26" t="s">
        <v>65</v>
      </c>
    </row>
    <row r="27" spans="1:6" x14ac:dyDescent="0.35">
      <c r="A27">
        <v>26</v>
      </c>
      <c r="B27">
        <v>5</v>
      </c>
      <c r="F27" t="s">
        <v>65</v>
      </c>
    </row>
    <row r="28" spans="1:6" x14ac:dyDescent="0.35">
      <c r="A28">
        <v>27</v>
      </c>
      <c r="B28">
        <v>4</v>
      </c>
      <c r="F28" t="s">
        <v>65</v>
      </c>
    </row>
    <row r="29" spans="1:6" x14ac:dyDescent="0.35">
      <c r="A29">
        <v>28</v>
      </c>
      <c r="B29">
        <v>3</v>
      </c>
      <c r="F29" t="s">
        <v>195</v>
      </c>
    </row>
    <row r="30" spans="1:6" x14ac:dyDescent="0.35">
      <c r="A30">
        <v>29</v>
      </c>
      <c r="B30">
        <v>2</v>
      </c>
      <c r="F30" t="s">
        <v>195</v>
      </c>
    </row>
    <row r="31" spans="1:6" x14ac:dyDescent="0.35">
      <c r="A31">
        <v>30</v>
      </c>
      <c r="B31">
        <v>1</v>
      </c>
      <c r="F31" t="s">
        <v>161</v>
      </c>
    </row>
    <row r="32" spans="1:6" x14ac:dyDescent="0.35">
      <c r="A32" s="38">
        <v>0</v>
      </c>
      <c r="B32">
        <v>0</v>
      </c>
      <c r="F32" t="s">
        <v>140</v>
      </c>
    </row>
    <row r="33" spans="6:6" x14ac:dyDescent="0.35">
      <c r="F33" t="s">
        <v>172</v>
      </c>
    </row>
    <row r="34" spans="6:6" x14ac:dyDescent="0.35">
      <c r="F34" t="s">
        <v>172</v>
      </c>
    </row>
    <row r="35" spans="6:6" x14ac:dyDescent="0.35">
      <c r="F35" t="s">
        <v>46</v>
      </c>
    </row>
    <row r="36" spans="6:6" x14ac:dyDescent="0.35">
      <c r="F36" t="s">
        <v>20</v>
      </c>
    </row>
    <row r="37" spans="6:6" x14ac:dyDescent="0.35">
      <c r="F37" t="s">
        <v>20</v>
      </c>
    </row>
    <row r="38" spans="6:6" x14ac:dyDescent="0.35">
      <c r="F38" t="s">
        <v>20</v>
      </c>
    </row>
    <row r="39" spans="6:6" x14ac:dyDescent="0.35">
      <c r="F39" t="s">
        <v>20</v>
      </c>
    </row>
    <row r="40" spans="6:6" x14ac:dyDescent="0.35">
      <c r="F40" t="s">
        <v>20</v>
      </c>
    </row>
    <row r="41" spans="6:6" x14ac:dyDescent="0.35">
      <c r="F41" t="s">
        <v>20</v>
      </c>
    </row>
    <row r="42" spans="6:6" x14ac:dyDescent="0.35">
      <c r="F42" t="s">
        <v>20</v>
      </c>
    </row>
    <row r="43" spans="6:6" x14ac:dyDescent="0.35">
      <c r="F43" t="s">
        <v>20</v>
      </c>
    </row>
    <row r="44" spans="6:6" x14ac:dyDescent="0.35">
      <c r="F44" t="s">
        <v>194</v>
      </c>
    </row>
    <row r="45" spans="6:6" x14ac:dyDescent="0.35">
      <c r="F45" t="s">
        <v>8</v>
      </c>
    </row>
    <row r="46" spans="6:6" x14ac:dyDescent="0.35">
      <c r="F46" t="s">
        <v>8</v>
      </c>
    </row>
    <row r="47" spans="6:6" x14ac:dyDescent="0.35">
      <c r="F47" t="s">
        <v>8</v>
      </c>
    </row>
    <row r="48" spans="6:6" x14ac:dyDescent="0.35">
      <c r="F48" t="s">
        <v>8</v>
      </c>
    </row>
    <row r="49" spans="6:6" x14ac:dyDescent="0.35">
      <c r="F49" t="s">
        <v>8</v>
      </c>
    </row>
    <row r="50" spans="6:6" x14ac:dyDescent="0.35">
      <c r="F50" t="s">
        <v>8</v>
      </c>
    </row>
    <row r="51" spans="6:6" x14ac:dyDescent="0.35">
      <c r="F51" t="s">
        <v>8</v>
      </c>
    </row>
    <row r="52" spans="6:6" x14ac:dyDescent="0.35">
      <c r="F52" t="s">
        <v>8</v>
      </c>
    </row>
    <row r="53" spans="6:6" x14ac:dyDescent="0.35">
      <c r="F53" t="s">
        <v>8</v>
      </c>
    </row>
    <row r="54" spans="6:6" x14ac:dyDescent="0.35">
      <c r="F54" t="s">
        <v>8</v>
      </c>
    </row>
    <row r="55" spans="6:6" x14ac:dyDescent="0.35">
      <c r="F55" t="s">
        <v>8</v>
      </c>
    </row>
    <row r="56" spans="6:6" x14ac:dyDescent="0.35">
      <c r="F56" t="s">
        <v>8</v>
      </c>
    </row>
    <row r="57" spans="6:6" x14ac:dyDescent="0.35">
      <c r="F57" t="s">
        <v>8</v>
      </c>
    </row>
    <row r="58" spans="6:6" x14ac:dyDescent="0.35">
      <c r="F58" t="s">
        <v>8</v>
      </c>
    </row>
    <row r="59" spans="6:6" x14ac:dyDescent="0.35">
      <c r="F59" t="s">
        <v>130</v>
      </c>
    </row>
    <row r="60" spans="6:6" x14ac:dyDescent="0.35">
      <c r="F60" t="s">
        <v>130</v>
      </c>
    </row>
    <row r="61" spans="6:6" x14ac:dyDescent="0.35">
      <c r="F61" t="s">
        <v>130</v>
      </c>
    </row>
    <row r="62" spans="6:6" x14ac:dyDescent="0.35">
      <c r="F62" t="s">
        <v>170</v>
      </c>
    </row>
    <row r="63" spans="6:6" x14ac:dyDescent="0.35">
      <c r="F63" t="s">
        <v>178</v>
      </c>
    </row>
    <row r="64" spans="6:6" x14ac:dyDescent="0.35">
      <c r="F64" t="s">
        <v>178</v>
      </c>
    </row>
    <row r="65" spans="6:6" x14ac:dyDescent="0.35">
      <c r="F65" t="s">
        <v>57</v>
      </c>
    </row>
    <row r="66" spans="6:6" x14ac:dyDescent="0.35">
      <c r="F66" t="s">
        <v>153</v>
      </c>
    </row>
    <row r="67" spans="6:6" x14ac:dyDescent="0.35">
      <c r="F67" t="s">
        <v>153</v>
      </c>
    </row>
    <row r="68" spans="6:6" x14ac:dyDescent="0.35">
      <c r="F68" t="s">
        <v>153</v>
      </c>
    </row>
  </sheetData>
  <sortState ref="F2:F68">
    <sortCondition ref="F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06"/>
  <sheetViews>
    <sheetView zoomScaleNormal="100" workbookViewId="0">
      <pane xSplit="4" ySplit="2" topLeftCell="E21" activePane="bottomRight" state="frozen"/>
      <selection activeCell="B25" sqref="B25"/>
      <selection pane="topRight" activeCell="B25" sqref="B25"/>
      <selection pane="bottomLeft" activeCell="B25" sqref="B25"/>
      <selection pane="bottomRight" activeCell="D25" sqref="D25"/>
    </sheetView>
  </sheetViews>
  <sheetFormatPr defaultColWidth="9.26953125" defaultRowHeight="14.5" x14ac:dyDescent="0.35"/>
  <cols>
    <col min="1" max="1" width="8.7265625" style="57" customWidth="1"/>
    <col min="2" max="2" width="21.1796875" bestFit="1" customWidth="1"/>
    <col min="3" max="3" width="31" bestFit="1" customWidth="1"/>
    <col min="4" max="4" width="49" bestFit="1" customWidth="1"/>
    <col min="5" max="5" width="7.81640625" customWidth="1"/>
    <col min="6" max="15" width="8.7265625" customWidth="1"/>
  </cols>
  <sheetData>
    <row r="1" spans="1:15" s="35" customFormat="1" x14ac:dyDescent="0.35">
      <c r="A1" s="67"/>
      <c r="B1" s="30"/>
      <c r="C1" s="30"/>
      <c r="D1" s="30"/>
      <c r="E1" s="30"/>
      <c r="F1" s="63"/>
      <c r="G1" s="63"/>
      <c r="H1" s="63"/>
      <c r="I1" s="63"/>
      <c r="J1" s="63"/>
      <c r="K1" s="58"/>
      <c r="L1" s="58"/>
      <c r="M1" s="58"/>
      <c r="N1" s="58"/>
      <c r="O1" s="58"/>
    </row>
    <row r="2" spans="1:15" s="37" customFormat="1" ht="58" x14ac:dyDescent="0.35">
      <c r="A2" s="68" t="s">
        <v>949</v>
      </c>
      <c r="B2" s="27" t="s">
        <v>1</v>
      </c>
      <c r="C2" s="27" t="s">
        <v>2</v>
      </c>
      <c r="D2" s="27" t="s">
        <v>3</v>
      </c>
      <c r="E2" s="26" t="s">
        <v>0</v>
      </c>
      <c r="F2" s="64" t="s">
        <v>951</v>
      </c>
      <c r="G2" s="64" t="s">
        <v>952</v>
      </c>
      <c r="H2" s="64" t="s">
        <v>953</v>
      </c>
      <c r="I2" s="64" t="s">
        <v>955</v>
      </c>
      <c r="J2" s="64" t="s">
        <v>954</v>
      </c>
      <c r="K2" s="64" t="s">
        <v>956</v>
      </c>
      <c r="L2" s="64" t="s">
        <v>957</v>
      </c>
      <c r="M2" s="64" t="s">
        <v>958</v>
      </c>
      <c r="N2" s="64" t="s">
        <v>959</v>
      </c>
      <c r="O2" s="64" t="s">
        <v>960</v>
      </c>
    </row>
    <row r="3" spans="1:15" s="44" customFormat="1" ht="15.5" x14ac:dyDescent="0.35">
      <c r="A3" s="69" t="str">
        <f>'SM Draw'!A4</f>
        <v>SM6 Showman 4 phase Secondary 85cm</v>
      </c>
      <c r="B3" s="59"/>
      <c r="C3" s="60"/>
      <c r="D3" s="60"/>
      <c r="E3" s="60"/>
      <c r="F3" s="61"/>
      <c r="G3" s="62"/>
      <c r="H3" s="62"/>
      <c r="I3" s="62"/>
      <c r="J3" s="62"/>
      <c r="K3" s="62"/>
      <c r="L3" s="62"/>
      <c r="M3" s="62"/>
      <c r="N3" s="62"/>
      <c r="O3" s="62">
        <f t="shared" ref="O3:O34" si="0">SUM(F3:N3)</f>
        <v>0</v>
      </c>
    </row>
    <row r="4" spans="1:15" x14ac:dyDescent="0.35">
      <c r="A4" s="70">
        <f>'SM Draw'!A5</f>
        <v>9</v>
      </c>
      <c r="B4" s="28" t="str">
        <f>CONCATENATE('SM Draw'!B5," ",'SM Draw'!C5)</f>
        <v>Georgia Rohde</v>
      </c>
      <c r="C4" s="28" t="str">
        <f>'SM Draw'!D5</f>
        <v>BOURNE IDENTITY</v>
      </c>
      <c r="D4" s="28" t="str">
        <f>'SM Draw'!E5</f>
        <v>The Scots PGC College - Warwick</v>
      </c>
      <c r="E4" s="28">
        <f>'SM Draw'!F5</f>
        <v>6474</v>
      </c>
      <c r="F4" s="65">
        <v>9</v>
      </c>
      <c r="G4" s="66">
        <v>8</v>
      </c>
      <c r="H4" s="66">
        <v>9</v>
      </c>
      <c r="I4" s="66">
        <v>8</v>
      </c>
      <c r="J4" s="66">
        <v>18</v>
      </c>
      <c r="K4" s="66">
        <v>9</v>
      </c>
      <c r="L4" s="66">
        <v>8</v>
      </c>
      <c r="M4" s="66">
        <v>9</v>
      </c>
      <c r="N4" s="66">
        <v>9</v>
      </c>
      <c r="O4" s="66">
        <f t="shared" si="0"/>
        <v>87</v>
      </c>
    </row>
    <row r="5" spans="1:15" x14ac:dyDescent="0.35">
      <c r="A5" s="70">
        <f>'SM Draw'!A6</f>
        <v>9.07</v>
      </c>
      <c r="B5" s="28" t="str">
        <f>CONCATENATE('SM Draw'!B6," ",'SM Draw'!C6)</f>
        <v>Felicity Sellick</v>
      </c>
      <c r="C5" s="28" t="str">
        <f>'SM Draw'!D6</f>
        <v>ROCKIN PARTY</v>
      </c>
      <c r="D5" s="28" t="str">
        <f>'SM Draw'!E6</f>
        <v>The Scots PGC College - Warwick</v>
      </c>
      <c r="E5" s="28">
        <f>'SM Draw'!F6</f>
        <v>6587</v>
      </c>
      <c r="F5" s="65">
        <v>6</v>
      </c>
      <c r="G5" s="66">
        <v>7</v>
      </c>
      <c r="H5" s="66">
        <v>7</v>
      </c>
      <c r="I5" s="66">
        <v>8</v>
      </c>
      <c r="J5" s="66">
        <v>14</v>
      </c>
      <c r="K5" s="66">
        <v>7</v>
      </c>
      <c r="L5" s="66">
        <v>6</v>
      </c>
      <c r="M5" s="66">
        <v>5</v>
      </c>
      <c r="N5" s="66">
        <v>8</v>
      </c>
      <c r="O5" s="66">
        <f t="shared" si="0"/>
        <v>68</v>
      </c>
    </row>
    <row r="6" spans="1:15" x14ac:dyDescent="0.35">
      <c r="A6" s="70" t="str">
        <f>'SM Draw'!A7</f>
        <v>SCR</v>
      </c>
      <c r="B6" s="28" t="str">
        <f>CONCATENATE('SM Draw'!B7," ",'SM Draw'!C7)</f>
        <v>Dominique Holtkamp</v>
      </c>
      <c r="C6" s="28" t="str">
        <f>'SM Draw'!D7</f>
        <v>LIFE TO THE MAX</v>
      </c>
      <c r="D6" s="28" t="str">
        <f>'SM Draw'!E7</f>
        <v>Independent</v>
      </c>
      <c r="E6" s="28">
        <f>'SM Draw'!F7</f>
        <v>6967</v>
      </c>
      <c r="F6" s="65"/>
      <c r="G6" s="66"/>
      <c r="H6" s="66"/>
      <c r="I6" s="66"/>
      <c r="J6" s="66"/>
      <c r="K6" s="66"/>
      <c r="L6" s="66"/>
      <c r="M6" s="66"/>
      <c r="N6" s="66"/>
      <c r="O6" s="66">
        <f t="shared" si="0"/>
        <v>0</v>
      </c>
    </row>
    <row r="7" spans="1:15" x14ac:dyDescent="0.35">
      <c r="A7" s="70">
        <f>'SM Draw'!A8</f>
        <v>9.2100000000000009</v>
      </c>
      <c r="B7" s="28" t="str">
        <f>CONCATENATE('SM Draw'!B8," ",'SM Draw'!C8)</f>
        <v>Maddie Mathies</v>
      </c>
      <c r="C7" s="28" t="str">
        <f>'SM Draw'!D8</f>
        <v>POPS CADILLAC</v>
      </c>
      <c r="D7" s="28" t="str">
        <f>'SM Draw'!E8</f>
        <v>The Scots PGC College - Warwick</v>
      </c>
      <c r="E7" s="28">
        <f>'SM Draw'!F8</f>
        <v>6314</v>
      </c>
      <c r="F7" s="65">
        <v>8</v>
      </c>
      <c r="G7" s="66">
        <v>9</v>
      </c>
      <c r="H7" s="66">
        <v>5</v>
      </c>
      <c r="I7" s="66">
        <v>7</v>
      </c>
      <c r="J7" s="66">
        <v>16</v>
      </c>
      <c r="K7" s="66">
        <v>7</v>
      </c>
      <c r="L7" s="66">
        <v>7</v>
      </c>
      <c r="M7" s="66">
        <v>8</v>
      </c>
      <c r="N7" s="66">
        <v>8</v>
      </c>
      <c r="O7" s="66">
        <f t="shared" si="0"/>
        <v>75</v>
      </c>
    </row>
    <row r="8" spans="1:15" x14ac:dyDescent="0.35">
      <c r="A8" s="70">
        <f>'SM Draw'!A9</f>
        <v>9.2799999999999994</v>
      </c>
      <c r="B8" s="28" t="str">
        <f>CONCATENATE('SM Draw'!B9," ",'SM Draw'!C9)</f>
        <v>Phoebe Riordan</v>
      </c>
      <c r="C8" s="28" t="str">
        <f>'SM Draw'!D9</f>
        <v>WARREGO TINKERBELL</v>
      </c>
      <c r="D8" s="28" t="str">
        <f>'SM Draw'!E9</f>
        <v>Fairholme College - Toowoomba</v>
      </c>
      <c r="E8" s="28">
        <f>'SM Draw'!F9</f>
        <v>5564</v>
      </c>
      <c r="F8" s="65">
        <v>9</v>
      </c>
      <c r="G8" s="66">
        <v>8</v>
      </c>
      <c r="H8" s="66">
        <v>9</v>
      </c>
      <c r="I8" s="66">
        <v>9</v>
      </c>
      <c r="J8" s="66">
        <v>19</v>
      </c>
      <c r="K8" s="66">
        <v>10</v>
      </c>
      <c r="L8" s="66">
        <v>10</v>
      </c>
      <c r="M8" s="66">
        <v>9</v>
      </c>
      <c r="N8" s="66">
        <v>10</v>
      </c>
      <c r="O8" s="66">
        <f t="shared" si="0"/>
        <v>93</v>
      </c>
    </row>
    <row r="9" spans="1:15" x14ac:dyDescent="0.35">
      <c r="A9" s="70">
        <f>'SM Draw'!A10</f>
        <v>9.35</v>
      </c>
      <c r="B9" s="28" t="str">
        <f>CONCATENATE('SM Draw'!B10," ",'SM Draw'!C10)</f>
        <v>Piper Wise</v>
      </c>
      <c r="C9" s="28" t="str">
        <f>'SM Draw'!D10</f>
        <v>GARNET TALISMAN</v>
      </c>
      <c r="D9" s="28" t="str">
        <f>'SM Draw'!E10</f>
        <v>The Glennie School - Toowoomba</v>
      </c>
      <c r="E9" s="28">
        <f>'SM Draw'!F10</f>
        <v>6261</v>
      </c>
      <c r="F9" s="65">
        <v>9</v>
      </c>
      <c r="G9" s="66">
        <v>8</v>
      </c>
      <c r="H9" s="66">
        <v>6</v>
      </c>
      <c r="I9" s="66">
        <v>9</v>
      </c>
      <c r="J9" s="66">
        <v>16</v>
      </c>
      <c r="K9" s="66">
        <v>8</v>
      </c>
      <c r="L9" s="66">
        <v>9</v>
      </c>
      <c r="M9" s="66">
        <v>9</v>
      </c>
      <c r="N9" s="66">
        <v>9</v>
      </c>
      <c r="O9" s="66">
        <f t="shared" si="0"/>
        <v>83</v>
      </c>
    </row>
    <row r="10" spans="1:15" x14ac:dyDescent="0.35">
      <c r="A10" s="70">
        <f>'SM Draw'!A11</f>
        <v>9.42</v>
      </c>
      <c r="B10" s="28" t="str">
        <f>CONCATENATE('SM Draw'!B11," ",'SM Draw'!C11)</f>
        <v xml:space="preserve"> </v>
      </c>
      <c r="C10" s="28">
        <f>'SM Draw'!D11</f>
        <v>0</v>
      </c>
      <c r="D10" s="28">
        <f>'SM Draw'!E11</f>
        <v>0</v>
      </c>
      <c r="E10" s="28">
        <f>'SM Draw'!F11</f>
        <v>0</v>
      </c>
      <c r="F10" s="65"/>
      <c r="G10" s="66"/>
      <c r="H10" s="66"/>
      <c r="I10" s="66"/>
      <c r="J10" s="66"/>
      <c r="K10" s="66"/>
      <c r="L10" s="66"/>
      <c r="M10" s="66"/>
      <c r="N10" s="66"/>
      <c r="O10" s="66">
        <f t="shared" si="0"/>
        <v>0</v>
      </c>
    </row>
    <row r="11" spans="1:15" x14ac:dyDescent="0.35">
      <c r="A11" s="70" t="str">
        <f>'SM Draw'!A12</f>
        <v>SCR</v>
      </c>
      <c r="B11" s="28" t="str">
        <f>CONCATENATE('SM Draw'!B12," ",'SM Draw'!C12)</f>
        <v>Sage Fisher-peters</v>
      </c>
      <c r="C11" s="28" t="str">
        <f>'SM Draw'!D12</f>
        <v>GRAND CASANOVA</v>
      </c>
      <c r="D11" s="28" t="str">
        <f>'SM Draw'!E12</f>
        <v>West Moreton Anglican College - Karrabin</v>
      </c>
      <c r="E11" s="28">
        <f>'SM Draw'!F12</f>
        <v>6718</v>
      </c>
      <c r="F11" s="65"/>
      <c r="G11" s="66"/>
      <c r="H11" s="66"/>
      <c r="I11" s="66"/>
      <c r="J11" s="66"/>
      <c r="K11" s="66"/>
      <c r="L11" s="66"/>
      <c r="M11" s="66"/>
      <c r="N11" s="66"/>
      <c r="O11" s="66">
        <f t="shared" si="0"/>
        <v>0</v>
      </c>
    </row>
    <row r="12" spans="1:15" x14ac:dyDescent="0.35">
      <c r="A12" s="70">
        <f>'SM Draw'!A13</f>
        <v>9.56</v>
      </c>
      <c r="B12" s="28" t="str">
        <f>CONCATENATE('SM Draw'!B13," ",'SM Draw'!C13)</f>
        <v>Tara Wilkinson</v>
      </c>
      <c r="C12" s="28" t="str">
        <f>'SM Draw'!D13</f>
        <v>HARMONY HILLS FABIO</v>
      </c>
      <c r="D12" s="28" t="str">
        <f>'SM Draw'!E13</f>
        <v xml:space="preserve">Toowoomba Anglican College &amp; Preparatory School - </v>
      </c>
      <c r="E12" s="28">
        <f>'SM Draw'!F13</f>
        <v>6983</v>
      </c>
      <c r="F12" s="65">
        <v>10</v>
      </c>
      <c r="G12" s="66">
        <v>9</v>
      </c>
      <c r="H12" s="66">
        <v>9</v>
      </c>
      <c r="I12" s="66">
        <v>9</v>
      </c>
      <c r="J12" s="66">
        <v>17</v>
      </c>
      <c r="K12" s="66">
        <v>6</v>
      </c>
      <c r="L12" s="66">
        <v>8</v>
      </c>
      <c r="M12" s="66">
        <v>9</v>
      </c>
      <c r="N12" s="66">
        <v>8</v>
      </c>
      <c r="O12" s="66">
        <f t="shared" si="0"/>
        <v>85</v>
      </c>
    </row>
    <row r="13" spans="1:15" x14ac:dyDescent="0.35">
      <c r="A13" s="70" t="str">
        <f>'SM Draw'!A14</f>
        <v>10 min break</v>
      </c>
      <c r="B13" s="28"/>
      <c r="C13" s="28"/>
      <c r="D13" s="28"/>
      <c r="E13" s="28"/>
      <c r="F13" s="65"/>
      <c r="G13" s="66"/>
      <c r="H13" s="66"/>
      <c r="I13" s="66"/>
      <c r="J13" s="66"/>
      <c r="K13" s="66"/>
      <c r="L13" s="66"/>
      <c r="M13" s="66"/>
      <c r="N13" s="66"/>
      <c r="O13" s="66">
        <f t="shared" si="0"/>
        <v>0</v>
      </c>
    </row>
    <row r="14" spans="1:15" s="44" customFormat="1" ht="15.5" x14ac:dyDescent="0.35">
      <c r="A14" s="69" t="str">
        <f>'SM Draw'!A15</f>
        <v>SM5 Showman 4 phase - 60cm Secondary</v>
      </c>
      <c r="B14" s="59"/>
      <c r="C14" s="60"/>
      <c r="D14" s="60"/>
      <c r="E14" s="60"/>
      <c r="F14" s="61"/>
      <c r="G14" s="62"/>
      <c r="H14" s="62"/>
      <c r="I14" s="62"/>
      <c r="J14" s="62"/>
      <c r="K14" s="62"/>
      <c r="L14" s="62"/>
      <c r="M14" s="62"/>
      <c r="N14" s="62"/>
      <c r="O14" s="62">
        <f t="shared" si="0"/>
        <v>0</v>
      </c>
    </row>
    <row r="15" spans="1:15" x14ac:dyDescent="0.35">
      <c r="A15" s="70">
        <f>'SM Draw'!A16</f>
        <v>10.130000000000001</v>
      </c>
      <c r="B15" s="28" t="str">
        <f>CONCATENATE('SM Draw'!B16," ",'SM Draw'!C16)</f>
        <v>Nickayla Lyons</v>
      </c>
      <c r="C15" s="28" t="str">
        <f>'SM Draw'!D16</f>
        <v>BROUGHTONVALE REMINISCE</v>
      </c>
      <c r="D15" s="28" t="str">
        <f>'SM Draw'!E16</f>
        <v xml:space="preserve">St. Ursula's College Toowoomba </v>
      </c>
      <c r="E15" s="28">
        <f>'SM Draw'!F16</f>
        <v>7369</v>
      </c>
      <c r="F15" s="65">
        <v>6</v>
      </c>
      <c r="G15" s="66">
        <v>5</v>
      </c>
      <c r="H15" s="66">
        <v>7</v>
      </c>
      <c r="I15" s="66">
        <v>6</v>
      </c>
      <c r="J15" s="66">
        <v>16</v>
      </c>
      <c r="K15" s="66">
        <v>7</v>
      </c>
      <c r="L15" s="66">
        <v>3</v>
      </c>
      <c r="M15" s="66">
        <v>5</v>
      </c>
      <c r="N15" s="66">
        <v>9</v>
      </c>
      <c r="O15" s="66">
        <f t="shared" si="0"/>
        <v>64</v>
      </c>
    </row>
    <row r="16" spans="1:15" x14ac:dyDescent="0.35">
      <c r="A16" s="70">
        <f>'SM Draw'!A17</f>
        <v>10.210000000000001</v>
      </c>
      <c r="B16" s="28" t="str">
        <f>CONCATENATE('SM Draw'!B17," ",'SM Draw'!C17)</f>
        <v>Tom Keable</v>
      </c>
      <c r="C16" s="28" t="str">
        <f>'SM Draw'!D17</f>
        <v>ANOTHER SUNNY DAY</v>
      </c>
      <c r="D16" s="28" t="str">
        <f>'SM Draw'!E17</f>
        <v>The Scots PGC College - Warwick</v>
      </c>
      <c r="E16" s="28">
        <f>'SM Draw'!F17</f>
        <v>7397</v>
      </c>
      <c r="F16" s="65">
        <v>8</v>
      </c>
      <c r="G16" s="66">
        <v>9</v>
      </c>
      <c r="H16" s="66">
        <v>5</v>
      </c>
      <c r="I16" s="66">
        <v>7</v>
      </c>
      <c r="J16" s="66">
        <v>14</v>
      </c>
      <c r="K16" s="66">
        <v>8</v>
      </c>
      <c r="L16" s="66">
        <v>0</v>
      </c>
      <c r="M16" s="66">
        <v>6</v>
      </c>
      <c r="N16" s="66">
        <v>9</v>
      </c>
      <c r="O16" s="66">
        <f t="shared" si="0"/>
        <v>66</v>
      </c>
    </row>
    <row r="17" spans="1:15" x14ac:dyDescent="0.35">
      <c r="A17" s="70" t="str">
        <f>'SM Draw'!A18</f>
        <v>SCR</v>
      </c>
      <c r="B17" s="28" t="str">
        <f>CONCATENATE('SM Draw'!B18," ",'SM Draw'!C18)</f>
        <v>Holly Willmington</v>
      </c>
      <c r="C17" s="28" t="str">
        <f>'SM Draw'!D18</f>
        <v>EUSTON SILK RIBBONS</v>
      </c>
      <c r="D17" s="28" t="str">
        <f>'SM Draw'!E18</f>
        <v>The Glennie School - Toowoomba</v>
      </c>
      <c r="E17" s="28">
        <f>'SM Draw'!F18</f>
        <v>5849</v>
      </c>
      <c r="F17" s="65"/>
      <c r="G17" s="66"/>
      <c r="H17" s="66"/>
      <c r="I17" s="66"/>
      <c r="J17" s="66"/>
      <c r="K17" s="66"/>
      <c r="L17" s="66"/>
      <c r="M17" s="66"/>
      <c r="N17" s="66"/>
      <c r="O17" s="66">
        <f t="shared" si="0"/>
        <v>0</v>
      </c>
    </row>
    <row r="18" spans="1:15" x14ac:dyDescent="0.35">
      <c r="A18" s="70" t="str">
        <f>'SM Draw'!A19</f>
        <v>SCR</v>
      </c>
      <c r="B18" s="28" t="str">
        <f>CONCATENATE('SM Draw'!B19," ",'SM Draw'!C19)</f>
        <v>Emma Massey</v>
      </c>
      <c r="C18" s="28" t="str">
        <f>'SM Draw'!D19</f>
        <v>CHOCOLATE SENSATION</v>
      </c>
      <c r="D18" s="28" t="str">
        <f>'SM Draw'!E19</f>
        <v>The Glennie School - Toowoomba</v>
      </c>
      <c r="E18" s="28">
        <f>'SM Draw'!F19</f>
        <v>6290</v>
      </c>
      <c r="F18" s="65"/>
      <c r="G18" s="66"/>
      <c r="H18" s="66"/>
      <c r="I18" s="66"/>
      <c r="J18" s="66"/>
      <c r="K18" s="66"/>
      <c r="L18" s="66"/>
      <c r="M18" s="66"/>
      <c r="N18" s="66"/>
      <c r="O18" s="66">
        <f t="shared" si="0"/>
        <v>0</v>
      </c>
    </row>
    <row r="19" spans="1:15" x14ac:dyDescent="0.35">
      <c r="A19" s="70">
        <f>'SM Draw'!A20</f>
        <v>10.45</v>
      </c>
      <c r="B19" s="28" t="str">
        <f>CONCATENATE('SM Draw'!B20," ",'SM Draw'!C20)</f>
        <v>Felicity Sellick</v>
      </c>
      <c r="C19" s="28" t="str">
        <f>'SM Draw'!D20</f>
        <v>BUNDILLA LASS</v>
      </c>
      <c r="D19" s="28" t="str">
        <f>'SM Draw'!E20</f>
        <v>The Scots PGC College - Warwick</v>
      </c>
      <c r="E19" s="28">
        <f>'SM Draw'!F20</f>
        <v>7131</v>
      </c>
      <c r="F19" s="65">
        <v>6</v>
      </c>
      <c r="G19" s="66">
        <v>7</v>
      </c>
      <c r="H19" s="66">
        <v>8</v>
      </c>
      <c r="I19" s="66">
        <v>7</v>
      </c>
      <c r="J19" s="66">
        <v>15</v>
      </c>
      <c r="K19" s="66">
        <v>8</v>
      </c>
      <c r="L19" s="66">
        <v>7</v>
      </c>
      <c r="M19" s="66">
        <v>8</v>
      </c>
      <c r="N19" s="66">
        <v>8</v>
      </c>
      <c r="O19" s="66">
        <f t="shared" si="0"/>
        <v>74</v>
      </c>
    </row>
    <row r="20" spans="1:15" x14ac:dyDescent="0.35">
      <c r="A20" s="70">
        <f>'SM Draw'!A21</f>
        <v>10.53</v>
      </c>
      <c r="B20" s="28" t="str">
        <f>CONCATENATE('SM Draw'!B21," ",'SM Draw'!C21)</f>
        <v>Rebecca Roellgen</v>
      </c>
      <c r="C20" s="28" t="str">
        <f>'SM Draw'!D21</f>
        <v>GOLD COAST</v>
      </c>
      <c r="D20" s="28" t="str">
        <f>'SM Draw'!E21</f>
        <v>The Glennie School - Toowoomba</v>
      </c>
      <c r="E20" s="28">
        <f>'SM Draw'!F21</f>
        <v>6156</v>
      </c>
      <c r="F20" s="65">
        <v>10</v>
      </c>
      <c r="G20" s="66">
        <v>10</v>
      </c>
      <c r="H20" s="66">
        <v>10</v>
      </c>
      <c r="I20" s="66">
        <v>10</v>
      </c>
      <c r="J20" s="66">
        <v>18</v>
      </c>
      <c r="K20" s="66">
        <v>10</v>
      </c>
      <c r="L20" s="66">
        <v>8</v>
      </c>
      <c r="M20" s="66">
        <v>10</v>
      </c>
      <c r="N20" s="66">
        <v>9</v>
      </c>
      <c r="O20" s="66">
        <f t="shared" si="0"/>
        <v>95</v>
      </c>
    </row>
    <row r="21" spans="1:15" x14ac:dyDescent="0.35">
      <c r="A21" s="70" t="str">
        <f>'SM Draw'!A22</f>
        <v>SCR</v>
      </c>
      <c r="B21" s="28" t="str">
        <f>CONCATENATE('SM Draw'!B22," ",'SM Draw'!C22)</f>
        <v>Nickayla Lyons</v>
      </c>
      <c r="C21" s="28" t="str">
        <f>'SM Draw'!D22</f>
        <v>WAVERLEY DOWNS BIG JIM</v>
      </c>
      <c r="D21" s="28" t="str">
        <f>'SM Draw'!E22</f>
        <v xml:space="preserve">St. Ursula's College Toowoomba </v>
      </c>
      <c r="E21" s="28">
        <f>'SM Draw'!F22</f>
        <v>7391</v>
      </c>
      <c r="F21" s="65"/>
      <c r="G21" s="66"/>
      <c r="H21" s="66"/>
      <c r="I21" s="66"/>
      <c r="J21" s="66"/>
      <c r="K21" s="66"/>
      <c r="L21" s="66"/>
      <c r="M21" s="66"/>
      <c r="N21" s="66"/>
      <c r="O21" s="66">
        <f t="shared" si="0"/>
        <v>0</v>
      </c>
    </row>
    <row r="22" spans="1:15" x14ac:dyDescent="0.35">
      <c r="A22" s="70" t="str">
        <f>'SM Draw'!A23</f>
        <v>10 min break</v>
      </c>
      <c r="B22" s="28"/>
      <c r="C22" s="28"/>
      <c r="D22" s="28"/>
      <c r="E22" s="28"/>
      <c r="F22" s="65"/>
      <c r="G22" s="66"/>
      <c r="H22" s="66"/>
      <c r="I22" s="66"/>
      <c r="J22" s="66"/>
      <c r="K22" s="66"/>
      <c r="L22" s="66"/>
      <c r="M22" s="66"/>
      <c r="N22" s="66"/>
      <c r="O22" s="66">
        <f t="shared" si="0"/>
        <v>0</v>
      </c>
    </row>
    <row r="23" spans="1:15" s="44" customFormat="1" ht="15.5" x14ac:dyDescent="0.35">
      <c r="A23" s="69" t="str">
        <f>'SM Draw'!A24</f>
        <v>SM4 Showman 4 phase - 45cm Secondary</v>
      </c>
      <c r="B23" s="59"/>
      <c r="C23" s="60"/>
      <c r="D23" s="60"/>
      <c r="E23" s="60"/>
      <c r="F23" s="61"/>
      <c r="G23" s="62"/>
      <c r="H23" s="62"/>
      <c r="I23" s="62"/>
      <c r="J23" s="62"/>
      <c r="K23" s="62"/>
      <c r="L23" s="62"/>
      <c r="M23" s="62"/>
      <c r="N23" s="62"/>
      <c r="O23" s="62">
        <f t="shared" si="0"/>
        <v>0</v>
      </c>
    </row>
    <row r="24" spans="1:15" x14ac:dyDescent="0.35">
      <c r="A24" s="70">
        <f>'SM Draw'!A25</f>
        <v>11.18</v>
      </c>
      <c r="B24" s="28" t="str">
        <f>CONCATENATE('SM Draw'!B25," ",'SM Draw'!C25)</f>
        <v>Danneika Lyons</v>
      </c>
      <c r="C24" s="28" t="str">
        <f>'SM Draw'!D25</f>
        <v>GRENADIER SEQUIN</v>
      </c>
      <c r="D24" s="28" t="str">
        <f>'SM Draw'!E25</f>
        <v xml:space="preserve">St. Ursula's Toowoomba </v>
      </c>
      <c r="E24" s="28">
        <f>'SM Draw'!F25</f>
        <v>7368</v>
      </c>
      <c r="F24" s="65">
        <v>7</v>
      </c>
      <c r="G24" s="66">
        <v>7</v>
      </c>
      <c r="H24" s="66">
        <v>4</v>
      </c>
      <c r="I24" s="66">
        <v>8</v>
      </c>
      <c r="J24" s="66">
        <v>14</v>
      </c>
      <c r="K24" s="66">
        <v>5</v>
      </c>
      <c r="L24" s="66">
        <v>5</v>
      </c>
      <c r="M24" s="66">
        <v>8</v>
      </c>
      <c r="N24" s="66">
        <v>9</v>
      </c>
      <c r="O24" s="66">
        <f t="shared" si="0"/>
        <v>67</v>
      </c>
    </row>
    <row r="25" spans="1:15" x14ac:dyDescent="0.35">
      <c r="A25" s="70">
        <f>'SM Draw'!A26</f>
        <v>11.25</v>
      </c>
      <c r="B25" s="28" t="str">
        <f>CONCATENATE('SM Draw'!B26," ",'SM Draw'!C26)</f>
        <v>Erin Johnston</v>
      </c>
      <c r="C25" s="28" t="str">
        <f>'SM Draw'!D26</f>
        <v>JANNIE</v>
      </c>
      <c r="D25" s="28" t="str">
        <f>'SM Draw'!E26</f>
        <v>West Moreton Anglican College - Karrabin</v>
      </c>
      <c r="E25" s="28">
        <f>'SM Draw'!F26</f>
        <v>7275</v>
      </c>
      <c r="F25" s="65">
        <v>6</v>
      </c>
      <c r="G25" s="66">
        <v>5</v>
      </c>
      <c r="H25" s="66">
        <v>5</v>
      </c>
      <c r="I25" s="66">
        <v>6</v>
      </c>
      <c r="J25" s="66">
        <v>12</v>
      </c>
      <c r="K25" s="66">
        <v>4</v>
      </c>
      <c r="L25" s="66">
        <v>3</v>
      </c>
      <c r="M25" s="66">
        <v>6</v>
      </c>
      <c r="N25" s="66">
        <v>8</v>
      </c>
      <c r="O25" s="66">
        <f t="shared" si="0"/>
        <v>55</v>
      </c>
    </row>
    <row r="26" spans="1:15" x14ac:dyDescent="0.35">
      <c r="A26" s="70">
        <f>'SM Draw'!A27</f>
        <v>11.32</v>
      </c>
      <c r="B26" s="28" t="str">
        <f>CONCATENATE('SM Draw'!B27," ",'SM Draw'!C27)</f>
        <v>Grace Muirhead</v>
      </c>
      <c r="C26" s="28" t="str">
        <f>'SM Draw'!D27</f>
        <v>DANSON DONNERBOY</v>
      </c>
      <c r="D26" s="28" t="str">
        <f>'SM Draw'!E27</f>
        <v>The Glennie School - Toowoomba</v>
      </c>
      <c r="E26" s="28">
        <f>'SM Draw'!F27</f>
        <v>7290</v>
      </c>
      <c r="F26" s="65">
        <v>9</v>
      </c>
      <c r="G26" s="66">
        <v>10</v>
      </c>
      <c r="H26" s="66">
        <v>8</v>
      </c>
      <c r="I26" s="66">
        <v>9</v>
      </c>
      <c r="J26" s="66">
        <v>10</v>
      </c>
      <c r="K26" s="66">
        <v>4</v>
      </c>
      <c r="L26" s="66">
        <v>7</v>
      </c>
      <c r="M26" s="66">
        <v>7</v>
      </c>
      <c r="N26" s="66">
        <v>9</v>
      </c>
      <c r="O26" s="66">
        <f t="shared" si="0"/>
        <v>73</v>
      </c>
    </row>
    <row r="27" spans="1:15" x14ac:dyDescent="0.35">
      <c r="A27" s="70">
        <f>'SM Draw'!A28</f>
        <v>0</v>
      </c>
      <c r="B27" s="28" t="str">
        <f>CONCATENATE('SM Draw'!B28," ",'SM Draw'!C28)</f>
        <v xml:space="preserve"> </v>
      </c>
      <c r="C27" s="28">
        <f>'SM Draw'!D28</f>
        <v>0</v>
      </c>
      <c r="D27" s="28">
        <f>'SM Draw'!E28</f>
        <v>0</v>
      </c>
      <c r="E27" s="28">
        <f>'SM Draw'!F28</f>
        <v>0</v>
      </c>
      <c r="F27" s="65"/>
      <c r="G27" s="66"/>
      <c r="H27" s="66"/>
      <c r="I27" s="66"/>
      <c r="J27" s="66"/>
      <c r="K27" s="66"/>
      <c r="L27" s="66"/>
      <c r="M27" s="66"/>
      <c r="N27" s="66"/>
      <c r="O27" s="66">
        <f t="shared" si="0"/>
        <v>0</v>
      </c>
    </row>
    <row r="28" spans="1:15" s="11" customFormat="1" x14ac:dyDescent="0.35">
      <c r="A28" s="70">
        <f>'SM Draw'!A29</f>
        <v>0</v>
      </c>
      <c r="B28" s="28" t="str">
        <f>CONCATENATE('SM Draw'!B29," ",'SM Draw'!C29)</f>
        <v xml:space="preserve"> </v>
      </c>
      <c r="C28" s="28">
        <f>'SM Draw'!D29</f>
        <v>0</v>
      </c>
      <c r="D28" s="28">
        <f>'SM Draw'!E29</f>
        <v>0</v>
      </c>
      <c r="E28" s="28">
        <f>'SM Draw'!F29</f>
        <v>0</v>
      </c>
      <c r="F28" s="65"/>
      <c r="G28" s="66"/>
      <c r="H28" s="66"/>
      <c r="I28" s="66"/>
      <c r="J28" s="66"/>
      <c r="K28" s="66"/>
      <c r="L28" s="66"/>
      <c r="M28" s="66"/>
      <c r="N28" s="66"/>
      <c r="O28" s="66">
        <f t="shared" si="0"/>
        <v>0</v>
      </c>
    </row>
    <row r="29" spans="1:15" s="44" customFormat="1" ht="15.5" x14ac:dyDescent="0.35">
      <c r="A29" s="69" t="str">
        <f>'SM Draw'!A31</f>
        <v xml:space="preserve">SM3 Showman 3 Phase Secondary </v>
      </c>
      <c r="B29" s="59"/>
      <c r="C29" s="60"/>
      <c r="D29" s="60"/>
      <c r="E29" s="60"/>
      <c r="F29" s="61"/>
      <c r="G29" s="62"/>
      <c r="H29" s="62"/>
      <c r="I29" s="62"/>
      <c r="J29" s="62"/>
      <c r="K29" s="62"/>
      <c r="L29" s="62"/>
      <c r="M29" s="62"/>
      <c r="N29" s="62"/>
      <c r="O29" s="62">
        <f t="shared" si="0"/>
        <v>0</v>
      </c>
    </row>
    <row r="30" spans="1:15" x14ac:dyDescent="0.35">
      <c r="A30" s="70">
        <f>'SM Draw'!A32</f>
        <v>9</v>
      </c>
      <c r="B30" s="28" t="str">
        <f>CONCATENATE('SM Draw'!B32," ",'SM Draw'!C32)</f>
        <v>Holly Wilkie</v>
      </c>
      <c r="C30" s="28" t="str">
        <f>'SM Draw'!D32</f>
        <v>MY FORTIFIED</v>
      </c>
      <c r="D30" s="28" t="str">
        <f>'SM Draw'!E32</f>
        <v>The Glennie School - Toowoomba</v>
      </c>
      <c r="E30" s="28">
        <f>'SM Draw'!F32</f>
        <v>6978</v>
      </c>
      <c r="F30" s="65">
        <v>7</v>
      </c>
      <c r="G30" s="66">
        <v>6</v>
      </c>
      <c r="H30" s="66">
        <v>5</v>
      </c>
      <c r="I30" s="66">
        <v>8</v>
      </c>
      <c r="J30" s="66">
        <v>16</v>
      </c>
      <c r="K30" s="66">
        <v>8</v>
      </c>
      <c r="L30" s="66">
        <v>7</v>
      </c>
      <c r="M30" s="66">
        <v>7</v>
      </c>
      <c r="N30" s="66">
        <v>8</v>
      </c>
      <c r="O30" s="66">
        <f t="shared" si="0"/>
        <v>72</v>
      </c>
    </row>
    <row r="31" spans="1:15" x14ac:dyDescent="0.35">
      <c r="A31" s="70">
        <f>'SM Draw'!A33</f>
        <v>9.07</v>
      </c>
      <c r="B31" s="28" t="str">
        <f>CONCATENATE('SM Draw'!B33," ",'SM Draw'!C33)</f>
        <v>Lexie Armstrong</v>
      </c>
      <c r="C31" s="28" t="str">
        <f>'SM Draw'!D33</f>
        <v>ROSE-AIR DIPLOMAT</v>
      </c>
      <c r="D31" s="28" t="str">
        <f>'SM Draw'!E33</f>
        <v>Emmaus College - Jimboomba</v>
      </c>
      <c r="E31" s="28">
        <f>'SM Draw'!F33</f>
        <v>5104</v>
      </c>
      <c r="F31" s="65">
        <v>8</v>
      </c>
      <c r="G31" s="66">
        <v>8</v>
      </c>
      <c r="H31" s="66">
        <v>5</v>
      </c>
      <c r="I31" s="66">
        <v>7</v>
      </c>
      <c r="J31" s="66">
        <v>17</v>
      </c>
      <c r="K31" s="66">
        <v>6</v>
      </c>
      <c r="L31" s="66">
        <v>6</v>
      </c>
      <c r="M31" s="66">
        <v>7</v>
      </c>
      <c r="N31" s="66">
        <v>9</v>
      </c>
      <c r="O31" s="66">
        <f t="shared" si="0"/>
        <v>73</v>
      </c>
    </row>
    <row r="32" spans="1:15" x14ac:dyDescent="0.35">
      <c r="A32" s="70">
        <f>'SM Draw'!A34</f>
        <v>9.14</v>
      </c>
      <c r="B32" s="28" t="str">
        <f>CONCATENATE('SM Draw'!B34," ",'SM Draw'!C34)</f>
        <v>Mia Pace</v>
      </c>
      <c r="C32" s="28" t="str">
        <f>'SM Draw'!D34</f>
        <v>GLENORMISTON DUNMURRY</v>
      </c>
      <c r="D32" s="28" t="str">
        <f>'SM Draw'!E34</f>
        <v>Faith Lutheran College - Plainland</v>
      </c>
      <c r="E32" s="28">
        <f>'SM Draw'!F34</f>
        <v>6840</v>
      </c>
      <c r="F32" s="65">
        <v>7</v>
      </c>
      <c r="G32" s="66">
        <v>8</v>
      </c>
      <c r="H32" s="66">
        <v>5</v>
      </c>
      <c r="I32" s="66">
        <v>8</v>
      </c>
      <c r="J32" s="66">
        <v>14</v>
      </c>
      <c r="K32" s="66">
        <v>7</v>
      </c>
      <c r="L32" s="66">
        <v>4</v>
      </c>
      <c r="M32" s="66">
        <v>7</v>
      </c>
      <c r="N32" s="66">
        <v>7</v>
      </c>
      <c r="O32" s="66">
        <f t="shared" si="0"/>
        <v>67</v>
      </c>
    </row>
    <row r="33" spans="1:15" x14ac:dyDescent="0.35">
      <c r="A33" s="70">
        <f>'SM Draw'!A35</f>
        <v>9.2100000000000009</v>
      </c>
      <c r="B33" s="28" t="str">
        <f>CONCATENATE('SM Draw'!B35," ",'SM Draw'!C35)</f>
        <v>Nina Sorensen</v>
      </c>
      <c r="C33" s="28" t="str">
        <f>'SM Draw'!D35</f>
        <v>LETHAL OSCAR</v>
      </c>
      <c r="D33" s="28" t="str">
        <f>'SM Draw'!E35</f>
        <v>Fairholme College - Toowoomba</v>
      </c>
      <c r="E33" s="28">
        <f>'SM Draw'!F35</f>
        <v>7103</v>
      </c>
      <c r="F33" s="65">
        <v>6</v>
      </c>
      <c r="G33" s="66">
        <v>7</v>
      </c>
      <c r="H33" s="66">
        <v>4</v>
      </c>
      <c r="I33" s="66">
        <v>8</v>
      </c>
      <c r="J33" s="66">
        <v>17</v>
      </c>
      <c r="K33" s="66">
        <v>6</v>
      </c>
      <c r="L33" s="66">
        <v>7</v>
      </c>
      <c r="M33" s="66">
        <v>7</v>
      </c>
      <c r="N33" s="66">
        <v>7</v>
      </c>
      <c r="O33" s="66">
        <f t="shared" si="0"/>
        <v>69</v>
      </c>
    </row>
    <row r="34" spans="1:15" x14ac:dyDescent="0.35">
      <c r="A34" s="70" t="str">
        <f>'SM Draw'!A36</f>
        <v>SCR</v>
      </c>
      <c r="B34" s="28" t="str">
        <f>CONCATENATE('SM Draw'!B36," ",'SM Draw'!C36)</f>
        <v>Shelby Emmerton</v>
      </c>
      <c r="C34" s="28" t="str">
        <f>'SM Draw'!D36</f>
        <v>KOHINOOR AURORA</v>
      </c>
      <c r="D34" s="28" t="str">
        <f>'SM Draw'!E36</f>
        <v>The Glennie School - Toowoomba</v>
      </c>
      <c r="E34" s="28">
        <f>'SM Draw'!F36</f>
        <v>7384</v>
      </c>
      <c r="F34" s="65"/>
      <c r="G34" s="66"/>
      <c r="H34" s="66"/>
      <c r="I34" s="66"/>
      <c r="J34" s="66"/>
      <c r="K34" s="66"/>
      <c r="L34" s="66"/>
      <c r="M34" s="66"/>
      <c r="N34" s="66"/>
      <c r="O34" s="66">
        <f t="shared" si="0"/>
        <v>0</v>
      </c>
    </row>
    <row r="35" spans="1:15" x14ac:dyDescent="0.35">
      <c r="A35" s="70" t="str">
        <f>'SM Draw'!A37</f>
        <v>10 min break</v>
      </c>
      <c r="B35" s="28"/>
      <c r="C35" s="28"/>
      <c r="D35" s="28"/>
      <c r="E35" s="28"/>
      <c r="F35" s="65"/>
      <c r="G35" s="66"/>
      <c r="H35" s="66"/>
      <c r="I35" s="66"/>
      <c r="J35" s="66"/>
      <c r="K35" s="66"/>
      <c r="L35" s="66"/>
      <c r="M35" s="66"/>
      <c r="N35" s="66"/>
      <c r="O35" s="66">
        <f t="shared" ref="O35:O66" si="1">SUM(F35:N35)</f>
        <v>0</v>
      </c>
    </row>
    <row r="36" spans="1:15" s="44" customFormat="1" ht="15.5" x14ac:dyDescent="0.35">
      <c r="A36" s="69" t="str">
        <f>'SM Draw'!A38</f>
        <v>SM1 Showman 3 phase Primary</v>
      </c>
      <c r="B36" s="59"/>
      <c r="C36" s="60"/>
      <c r="D36" s="60"/>
      <c r="E36" s="60"/>
      <c r="F36" s="61"/>
      <c r="G36" s="62"/>
      <c r="H36" s="62"/>
      <c r="I36" s="62"/>
      <c r="J36" s="62"/>
      <c r="K36" s="62"/>
      <c r="L36" s="62"/>
      <c r="M36" s="62"/>
      <c r="N36" s="62"/>
      <c r="O36" s="62">
        <f t="shared" si="1"/>
        <v>0</v>
      </c>
    </row>
    <row r="37" spans="1:15" x14ac:dyDescent="0.35">
      <c r="A37" s="70">
        <f>'SM Draw'!A39</f>
        <v>9.4499999999999993</v>
      </c>
      <c r="B37" s="28" t="str">
        <f>CONCATENATE('SM Draw'!B39," ",'SM Draw'!C39)</f>
        <v>Shakira Hilton</v>
      </c>
      <c r="C37" s="28" t="str">
        <f>'SM Draw'!D39</f>
        <v>CARBINES LETHAL COPY</v>
      </c>
      <c r="D37" s="28" t="str">
        <f>'SM Draw'!E39</f>
        <v>The Scots PGC College - Warwick</v>
      </c>
      <c r="E37" s="28">
        <f>'SM Draw'!F39</f>
        <v>7392</v>
      </c>
      <c r="F37" s="65">
        <v>7</v>
      </c>
      <c r="G37" s="66">
        <v>5</v>
      </c>
      <c r="H37" s="66">
        <v>5</v>
      </c>
      <c r="I37" s="66">
        <v>6</v>
      </c>
      <c r="J37" s="66">
        <v>16</v>
      </c>
      <c r="K37" s="66">
        <v>5</v>
      </c>
      <c r="L37" s="66">
        <v>6</v>
      </c>
      <c r="M37" s="66">
        <v>7</v>
      </c>
      <c r="N37" s="66">
        <v>8</v>
      </c>
      <c r="O37" s="66">
        <f t="shared" si="1"/>
        <v>65</v>
      </c>
    </row>
    <row r="38" spans="1:15" x14ac:dyDescent="0.35">
      <c r="A38" s="70">
        <f>'SM Draw'!A40</f>
        <v>9.5299999999999994</v>
      </c>
      <c r="B38" s="28" t="str">
        <f>CONCATENATE('SM Draw'!B40," ",'SM Draw'!C40)</f>
        <v>Bronte Rigney</v>
      </c>
      <c r="C38" s="28" t="str">
        <f>'SM Draw'!D40</f>
        <v xml:space="preserve">WORKALOT ROCKIN ROYALTY </v>
      </c>
      <c r="D38" s="28" t="str">
        <f>'SM Draw'!E40</f>
        <v>St Patricks School - St George</v>
      </c>
      <c r="E38" s="28">
        <f>'SM Draw'!F40</f>
        <v>6612</v>
      </c>
      <c r="F38" s="65">
        <v>6</v>
      </c>
      <c r="G38" s="66">
        <v>7</v>
      </c>
      <c r="H38" s="66">
        <v>7</v>
      </c>
      <c r="I38" s="66">
        <v>8</v>
      </c>
      <c r="J38" s="66">
        <v>17</v>
      </c>
      <c r="K38" s="66">
        <v>6</v>
      </c>
      <c r="L38" s="66">
        <v>6</v>
      </c>
      <c r="M38" s="66">
        <v>8</v>
      </c>
      <c r="N38" s="66">
        <v>8</v>
      </c>
      <c r="O38" s="66">
        <f t="shared" si="1"/>
        <v>73</v>
      </c>
    </row>
    <row r="39" spans="1:15" x14ac:dyDescent="0.35">
      <c r="A39" s="70">
        <f>'SM Draw'!A41</f>
        <v>10.01</v>
      </c>
      <c r="B39" s="28" t="str">
        <f>CONCATENATE('SM Draw'!B41," ",'SM Draw'!C41)</f>
        <v>Holly Hurst</v>
      </c>
      <c r="C39" s="28" t="str">
        <f>'SM Draw'!D41</f>
        <v>MISTIE ARIZONA</v>
      </c>
      <c r="D39" s="28" t="str">
        <f>'SM Draw'!E41</f>
        <v>St Thomas Mores Primary School - Toowoomba</v>
      </c>
      <c r="E39" s="28">
        <f>'SM Draw'!F41</f>
        <v>6199</v>
      </c>
      <c r="F39" s="65">
        <v>9</v>
      </c>
      <c r="G39" s="66">
        <v>9</v>
      </c>
      <c r="H39" s="66">
        <v>5</v>
      </c>
      <c r="I39" s="66">
        <v>8</v>
      </c>
      <c r="J39" s="66">
        <v>18</v>
      </c>
      <c r="K39" s="66">
        <v>6</v>
      </c>
      <c r="L39" s="66">
        <v>5</v>
      </c>
      <c r="M39" s="66">
        <v>8</v>
      </c>
      <c r="N39" s="66">
        <v>8</v>
      </c>
      <c r="O39" s="66">
        <f t="shared" si="1"/>
        <v>76</v>
      </c>
    </row>
    <row r="40" spans="1:15" x14ac:dyDescent="0.35">
      <c r="A40" s="70">
        <f>'SM Draw'!A42</f>
        <v>10.09</v>
      </c>
      <c r="B40" s="28" t="str">
        <f>CONCATENATE('SM Draw'!B42," ",'SM Draw'!C42)</f>
        <v>Keeleigh Wise</v>
      </c>
      <c r="C40" s="28" t="str">
        <f>'SM Draw'!D42</f>
        <v>HALF MOON BEETLES CHOICE</v>
      </c>
      <c r="D40" s="28" t="str">
        <f>'SM Draw'!E42</f>
        <v xml:space="preserve">Toowoomba Anglican College &amp; Preparatory School - </v>
      </c>
      <c r="E40" s="28">
        <f>'SM Draw'!F42</f>
        <v>6986</v>
      </c>
      <c r="F40" s="65">
        <v>7</v>
      </c>
      <c r="G40" s="66">
        <v>7</v>
      </c>
      <c r="H40" s="66">
        <v>7</v>
      </c>
      <c r="I40" s="66">
        <v>8</v>
      </c>
      <c r="J40" s="66">
        <v>17</v>
      </c>
      <c r="K40" s="66">
        <v>8</v>
      </c>
      <c r="L40" s="66">
        <v>9</v>
      </c>
      <c r="M40" s="66">
        <v>9</v>
      </c>
      <c r="N40" s="66">
        <v>8</v>
      </c>
      <c r="O40" s="66">
        <f t="shared" si="1"/>
        <v>80</v>
      </c>
    </row>
    <row r="41" spans="1:15" x14ac:dyDescent="0.35">
      <c r="A41" s="70">
        <f>'SM Draw'!A43</f>
        <v>10.17</v>
      </c>
      <c r="B41" s="28" t="str">
        <f>CONCATENATE('SM Draw'!B43," ",'SM Draw'!C43)</f>
        <v>Charlotte Ostwald</v>
      </c>
      <c r="C41" s="28" t="str">
        <f>'SM Draw'!D43</f>
        <v>KINGS GINA</v>
      </c>
      <c r="D41" s="28" t="str">
        <f>'SM Draw'!E43</f>
        <v>St Stephen's Primary School Pittsworth - Pittswort</v>
      </c>
      <c r="E41" s="28">
        <f>'SM Draw'!F43</f>
        <v>7140</v>
      </c>
      <c r="F41" s="65">
        <v>8</v>
      </c>
      <c r="G41" s="66">
        <v>8</v>
      </c>
      <c r="H41" s="66">
        <v>7</v>
      </c>
      <c r="I41" s="66">
        <v>8</v>
      </c>
      <c r="J41" s="66">
        <v>12</v>
      </c>
      <c r="K41" s="66">
        <v>7</v>
      </c>
      <c r="L41" s="66">
        <v>7</v>
      </c>
      <c r="M41" s="66">
        <v>7</v>
      </c>
      <c r="N41" s="66">
        <v>8</v>
      </c>
      <c r="O41" s="66">
        <f t="shared" si="1"/>
        <v>72</v>
      </c>
    </row>
    <row r="42" spans="1:15" x14ac:dyDescent="0.35">
      <c r="A42" s="70">
        <f>'SM Draw'!A44</f>
        <v>10.25</v>
      </c>
      <c r="B42" s="28" t="str">
        <f>CONCATENATE('SM Draw'!B44," ",'SM Draw'!C44)</f>
        <v>Sophie Brennan</v>
      </c>
      <c r="C42" s="28" t="str">
        <f>'SM Draw'!D44</f>
        <v>OAKLANDS PARK UNION JACK</v>
      </c>
      <c r="D42" s="28" t="str">
        <f>'SM Draw'!E44</f>
        <v>The Scots PGC College - Warwick</v>
      </c>
      <c r="E42" s="28">
        <f>'SM Draw'!F44</f>
        <v>6297</v>
      </c>
      <c r="F42" s="65">
        <v>7</v>
      </c>
      <c r="G42" s="66">
        <v>7</v>
      </c>
      <c r="H42" s="66">
        <v>7</v>
      </c>
      <c r="I42" s="66">
        <v>8</v>
      </c>
      <c r="J42" s="66">
        <v>16</v>
      </c>
      <c r="K42" s="66">
        <v>6</v>
      </c>
      <c r="L42" s="66">
        <v>8</v>
      </c>
      <c r="M42" s="66">
        <v>9</v>
      </c>
      <c r="N42" s="66">
        <v>10</v>
      </c>
      <c r="O42" s="66">
        <f t="shared" si="1"/>
        <v>78</v>
      </c>
    </row>
    <row r="43" spans="1:15" x14ac:dyDescent="0.35">
      <c r="A43" s="70">
        <f>'SM Draw'!A45</f>
        <v>10.33</v>
      </c>
      <c r="B43" s="28" t="str">
        <f>CONCATENATE('SM Draw'!B45," ",'SM Draw'!C45)</f>
        <v xml:space="preserve"> </v>
      </c>
      <c r="C43" s="28">
        <f>'SM Draw'!D45</f>
        <v>0</v>
      </c>
      <c r="D43" s="28">
        <f>'SM Draw'!E45</f>
        <v>0</v>
      </c>
      <c r="E43" s="28">
        <f>'SM Draw'!F45</f>
        <v>0</v>
      </c>
      <c r="F43" s="65"/>
      <c r="G43" s="66"/>
      <c r="H43" s="66"/>
      <c r="I43" s="66"/>
      <c r="J43" s="66"/>
      <c r="K43" s="66"/>
      <c r="L43" s="66"/>
      <c r="M43" s="66"/>
      <c r="N43" s="66"/>
      <c r="O43" s="66">
        <f t="shared" si="1"/>
        <v>0</v>
      </c>
    </row>
    <row r="44" spans="1:15" x14ac:dyDescent="0.35">
      <c r="A44" s="70">
        <f>'SM Draw'!A46</f>
        <v>10.41</v>
      </c>
      <c r="B44" s="28" t="str">
        <f>CONCATENATE('SM Draw'!B46," ",'SM Draw'!C46)</f>
        <v>Shakira Hilton</v>
      </c>
      <c r="C44" s="28" t="str">
        <f>'SM Draw'!D46</f>
        <v xml:space="preserve">KAMILAROI GRADUATE </v>
      </c>
      <c r="D44" s="28" t="str">
        <f>'SM Draw'!E46</f>
        <v>The Scots PGC College - Warwick</v>
      </c>
      <c r="E44" s="28">
        <f>'SM Draw'!F46</f>
        <v>6710</v>
      </c>
      <c r="F44" s="65">
        <v>5</v>
      </c>
      <c r="G44" s="66">
        <v>5</v>
      </c>
      <c r="H44" s="66">
        <v>4</v>
      </c>
      <c r="I44" s="66">
        <v>7</v>
      </c>
      <c r="J44" s="66">
        <v>15</v>
      </c>
      <c r="K44" s="66">
        <v>5</v>
      </c>
      <c r="L44" s="66">
        <v>6</v>
      </c>
      <c r="M44" s="66">
        <v>8</v>
      </c>
      <c r="N44" s="66">
        <v>8</v>
      </c>
      <c r="O44" s="66">
        <f t="shared" si="1"/>
        <v>63</v>
      </c>
    </row>
    <row r="45" spans="1:15" s="44" customFormat="1" ht="15.5" x14ac:dyDescent="0.35">
      <c r="A45" s="69" t="str">
        <f>'SM Draw'!A47</f>
        <v>SM2 Showman 4 phase - 45cm Primary</v>
      </c>
      <c r="B45" s="59"/>
      <c r="C45" s="60"/>
      <c r="D45" s="60"/>
      <c r="E45" s="60"/>
      <c r="F45" s="61"/>
      <c r="G45" s="62"/>
      <c r="H45" s="62"/>
      <c r="I45" s="62"/>
      <c r="J45" s="62"/>
      <c r="K45" s="62"/>
      <c r="L45" s="62"/>
      <c r="M45" s="62"/>
      <c r="N45" s="62"/>
      <c r="O45" s="62">
        <f t="shared" si="1"/>
        <v>0</v>
      </c>
    </row>
    <row r="46" spans="1:15" x14ac:dyDescent="0.35">
      <c r="A46" s="70" t="str">
        <f>'SM Draw'!A48</f>
        <v>SCR</v>
      </c>
      <c r="B46" s="28" t="str">
        <f>CONCATENATE('SM Draw'!B48," ",'SM Draw'!C48)</f>
        <v>Siena Fisher-peters</v>
      </c>
      <c r="C46" s="28" t="str">
        <f>'SM Draw'!D48</f>
        <v>WESLEY DALE LOVEHEART</v>
      </c>
      <c r="D46" s="28" t="str">
        <f>'SM Draw'!E48</f>
        <v>West Moreton Anglican College - Karrabin</v>
      </c>
      <c r="E46" s="28">
        <f>'SM Draw'!F48</f>
        <v>7149</v>
      </c>
      <c r="F46" s="65"/>
      <c r="G46" s="66"/>
      <c r="H46" s="66"/>
      <c r="I46" s="66"/>
      <c r="J46" s="66"/>
      <c r="K46" s="66"/>
      <c r="L46" s="66"/>
      <c r="M46" s="66"/>
      <c r="N46" s="66"/>
      <c r="O46" s="66">
        <f t="shared" si="1"/>
        <v>0</v>
      </c>
    </row>
    <row r="47" spans="1:15" x14ac:dyDescent="0.35">
      <c r="A47" s="70" t="str">
        <f>'SM Draw'!A49</f>
        <v>SCR</v>
      </c>
      <c r="B47" s="28" t="str">
        <f>CONCATENATE('SM Draw'!B49," ",'SM Draw'!C49)</f>
        <v>Emma Fitzgerald</v>
      </c>
      <c r="C47" s="28" t="str">
        <f>'SM Draw'!D49</f>
        <v>KENARLA LADY LENA</v>
      </c>
      <c r="D47" s="28" t="str">
        <f>'SM Draw'!E49</f>
        <v>The Glennie School - Toowoomba</v>
      </c>
      <c r="E47" s="28">
        <f>'SM Draw'!F49</f>
        <v>6890</v>
      </c>
      <c r="F47" s="65"/>
      <c r="G47" s="66"/>
      <c r="H47" s="66"/>
      <c r="I47" s="66"/>
      <c r="J47" s="66"/>
      <c r="K47" s="66"/>
      <c r="L47" s="66"/>
      <c r="M47" s="66"/>
      <c r="N47" s="66"/>
      <c r="O47" s="66">
        <f t="shared" si="1"/>
        <v>0</v>
      </c>
    </row>
    <row r="48" spans="1:15" x14ac:dyDescent="0.35">
      <c r="A48" s="70" t="str">
        <f>'SM Draw'!A50</f>
        <v>SCR</v>
      </c>
      <c r="B48" s="28" t="str">
        <f>CONCATENATE('SM Draw'!B50," ",'SM Draw'!C50)</f>
        <v>Georgette Emmerton</v>
      </c>
      <c r="C48" s="28" t="str">
        <f>'SM Draw'!D50</f>
        <v>APACHE KITTEN</v>
      </c>
      <c r="D48" s="28" t="str">
        <f>'SM Draw'!E50</f>
        <v>Mundubbera State School - Mundubbera</v>
      </c>
      <c r="E48" s="28">
        <f>'SM Draw'!F50</f>
        <v>6349</v>
      </c>
      <c r="F48" s="65"/>
      <c r="G48" s="66"/>
      <c r="H48" s="66"/>
      <c r="I48" s="66"/>
      <c r="J48" s="66"/>
      <c r="K48" s="66"/>
      <c r="L48" s="66"/>
      <c r="M48" s="66"/>
      <c r="N48" s="66"/>
      <c r="O48" s="66">
        <f t="shared" si="1"/>
        <v>0</v>
      </c>
    </row>
    <row r="49" spans="1:15" x14ac:dyDescent="0.35">
      <c r="A49" s="70">
        <f>'SM Draw'!A51</f>
        <v>11.09</v>
      </c>
      <c r="B49" s="28" t="str">
        <f>CONCATENATE('SM Draw'!B51," ",'SM Draw'!C51)</f>
        <v>Jack Perkins</v>
      </c>
      <c r="C49" s="28" t="str">
        <f>'SM Draw'!D51</f>
        <v>CORVAN PARK LATTE</v>
      </c>
      <c r="D49" s="28" t="str">
        <f>'SM Draw'!E51</f>
        <v>The Scots PGC College - Warwick</v>
      </c>
      <c r="E49" s="28">
        <f>'SM Draw'!F51</f>
        <v>6718</v>
      </c>
      <c r="F49" s="65">
        <v>6</v>
      </c>
      <c r="G49" s="66">
        <v>5</v>
      </c>
      <c r="H49" s="66">
        <v>4</v>
      </c>
      <c r="I49" s="66">
        <v>7</v>
      </c>
      <c r="J49" s="66">
        <v>14</v>
      </c>
      <c r="K49" s="66">
        <v>6</v>
      </c>
      <c r="L49" s="66">
        <v>6</v>
      </c>
      <c r="M49" s="66">
        <v>6</v>
      </c>
      <c r="N49" s="66">
        <v>8</v>
      </c>
      <c r="O49" s="66">
        <f t="shared" si="1"/>
        <v>62</v>
      </c>
    </row>
    <row r="50" spans="1:15" x14ac:dyDescent="0.35">
      <c r="A50" s="70">
        <f>'SM Draw'!A52</f>
        <v>11.16</v>
      </c>
      <c r="B50" s="28" t="str">
        <f>CONCATENATE('SM Draw'!B52," ",'SM Draw'!C52)</f>
        <v>Bronte Rigney</v>
      </c>
      <c r="C50" s="28" t="str">
        <f>'SM Draw'!D52</f>
        <v>TITAN DEBUT</v>
      </c>
      <c r="D50" s="28" t="str">
        <f>'SM Draw'!E52</f>
        <v>St Patricks School - St George</v>
      </c>
      <c r="E50" s="28">
        <f>'SM Draw'!F52</f>
        <v>7062</v>
      </c>
      <c r="F50" s="65">
        <v>7</v>
      </c>
      <c r="G50" s="66">
        <v>8</v>
      </c>
      <c r="H50" s="66">
        <v>5</v>
      </c>
      <c r="I50" s="66">
        <v>8</v>
      </c>
      <c r="J50" s="66">
        <v>17</v>
      </c>
      <c r="K50" s="66">
        <v>6</v>
      </c>
      <c r="L50" s="66">
        <v>8</v>
      </c>
      <c r="M50" s="66">
        <v>7</v>
      </c>
      <c r="N50" s="66">
        <v>7</v>
      </c>
      <c r="O50" s="66">
        <f t="shared" si="1"/>
        <v>73</v>
      </c>
    </row>
    <row r="51" spans="1:15" x14ac:dyDescent="0.35">
      <c r="A51" s="70">
        <f>'SM Draw'!A53</f>
        <v>0</v>
      </c>
      <c r="B51" s="28" t="str">
        <f>CONCATENATE('SM Draw'!B53," ",'SM Draw'!C53)</f>
        <v xml:space="preserve"> </v>
      </c>
      <c r="C51" s="28">
        <f>'SM Draw'!D53</f>
        <v>0</v>
      </c>
      <c r="D51" s="28">
        <f>'SM Draw'!E53</f>
        <v>0</v>
      </c>
      <c r="E51" s="28">
        <f>'SM Draw'!F53</f>
        <v>0</v>
      </c>
      <c r="F51" s="65"/>
      <c r="G51" s="66"/>
      <c r="H51" s="66"/>
      <c r="I51" s="66"/>
      <c r="J51" s="66"/>
      <c r="K51" s="66"/>
      <c r="L51" s="66"/>
      <c r="M51" s="66"/>
      <c r="N51" s="66"/>
      <c r="O51" s="66">
        <f t="shared" si="1"/>
        <v>0</v>
      </c>
    </row>
    <row r="52" spans="1:15" x14ac:dyDescent="0.35">
      <c r="A52" s="70">
        <f>'SM Draw'!A54</f>
        <v>0</v>
      </c>
      <c r="B52" s="28" t="str">
        <f>CONCATENATE('SM Draw'!B54," ",'SM Draw'!C54)</f>
        <v xml:space="preserve"> </v>
      </c>
      <c r="C52" s="28">
        <f>'SM Draw'!D54</f>
        <v>0</v>
      </c>
      <c r="D52" s="28">
        <f>'SM Draw'!E54</f>
        <v>0</v>
      </c>
      <c r="E52" s="28">
        <f>'SM Draw'!F54</f>
        <v>0</v>
      </c>
      <c r="F52" s="65"/>
      <c r="G52" s="66"/>
      <c r="H52" s="66"/>
      <c r="I52" s="66"/>
      <c r="J52" s="66"/>
      <c r="K52" s="66"/>
      <c r="L52" s="66"/>
      <c r="M52" s="66"/>
      <c r="N52" s="66"/>
      <c r="O52" s="66">
        <f t="shared" si="1"/>
        <v>0</v>
      </c>
    </row>
    <row r="53" spans="1:15" x14ac:dyDescent="0.35">
      <c r="A53" s="70">
        <f>'SM Draw'!A55</f>
        <v>0</v>
      </c>
      <c r="B53" s="28" t="str">
        <f>CONCATENATE('SM Draw'!B55," ",'SM Draw'!C55)</f>
        <v xml:space="preserve"> </v>
      </c>
      <c r="C53" s="28">
        <f>'SM Draw'!D55</f>
        <v>0</v>
      </c>
      <c r="D53" s="28">
        <f>'SM Draw'!E55</f>
        <v>0</v>
      </c>
      <c r="E53" s="28">
        <f>'SM Draw'!F55</f>
        <v>0</v>
      </c>
      <c r="F53" s="65"/>
      <c r="G53" s="66"/>
      <c r="H53" s="66"/>
      <c r="I53" s="66"/>
      <c r="J53" s="66"/>
      <c r="K53" s="66"/>
      <c r="L53" s="66"/>
      <c r="M53" s="66"/>
      <c r="N53" s="66"/>
      <c r="O53" s="66">
        <f t="shared" si="1"/>
        <v>0</v>
      </c>
    </row>
    <row r="54" spans="1:15" x14ac:dyDescent="0.35">
      <c r="A54" s="70">
        <f>'SM Draw'!A56</f>
        <v>0</v>
      </c>
      <c r="B54" s="28" t="str">
        <f>CONCATENATE('SM Draw'!B56," ",'SM Draw'!C56)</f>
        <v xml:space="preserve"> </v>
      </c>
      <c r="C54" s="28">
        <f>'SM Draw'!D56</f>
        <v>0</v>
      </c>
      <c r="D54" s="28">
        <f>'SM Draw'!E56</f>
        <v>0</v>
      </c>
      <c r="E54" s="28">
        <f>'SM Draw'!F56</f>
        <v>0</v>
      </c>
      <c r="F54" s="65"/>
      <c r="G54" s="66"/>
      <c r="H54" s="66"/>
      <c r="I54" s="66"/>
      <c r="J54" s="66"/>
      <c r="K54" s="66"/>
      <c r="L54" s="66"/>
      <c r="M54" s="66"/>
      <c r="N54" s="66"/>
      <c r="O54" s="66">
        <f t="shared" si="1"/>
        <v>0</v>
      </c>
    </row>
    <row r="55" spans="1:15" x14ac:dyDescent="0.35">
      <c r="A55" s="70">
        <f>'SM Draw'!A57</f>
        <v>0</v>
      </c>
      <c r="B55" s="28" t="str">
        <f>CONCATENATE('SM Draw'!B57," ",'SM Draw'!C57)</f>
        <v xml:space="preserve"> </v>
      </c>
      <c r="C55" s="28">
        <f>'SM Draw'!D57</f>
        <v>0</v>
      </c>
      <c r="D55" s="28">
        <f>'SM Draw'!E57</f>
        <v>0</v>
      </c>
      <c r="E55" s="28">
        <f>'SM Draw'!F57</f>
        <v>0</v>
      </c>
      <c r="F55" s="65"/>
      <c r="G55" s="66"/>
      <c r="H55" s="66"/>
      <c r="I55" s="66"/>
      <c r="J55" s="66"/>
      <c r="K55" s="66"/>
      <c r="L55" s="66"/>
      <c r="M55" s="66"/>
      <c r="N55" s="66"/>
      <c r="O55" s="66">
        <f t="shared" si="1"/>
        <v>0</v>
      </c>
    </row>
    <row r="56" spans="1:15" x14ac:dyDescent="0.35">
      <c r="A56" s="70"/>
      <c r="B56" s="28"/>
      <c r="C56" s="28"/>
      <c r="D56" s="28"/>
      <c r="E56" s="28"/>
      <c r="F56" s="65"/>
      <c r="G56" s="66"/>
      <c r="H56" s="66"/>
      <c r="I56" s="66"/>
      <c r="J56" s="66"/>
      <c r="K56" s="66"/>
      <c r="L56" s="66"/>
      <c r="M56" s="66"/>
      <c r="N56" s="66"/>
      <c r="O56" s="66">
        <f t="shared" si="1"/>
        <v>0</v>
      </c>
    </row>
    <row r="57" spans="1:15" x14ac:dyDescent="0.35">
      <c r="A57" s="70"/>
      <c r="B57" s="28"/>
      <c r="C57" s="28"/>
      <c r="D57" s="28"/>
      <c r="E57" s="28"/>
      <c r="F57" s="65"/>
      <c r="G57" s="66"/>
      <c r="H57" s="66"/>
      <c r="I57" s="66"/>
      <c r="J57" s="66"/>
      <c r="K57" s="66"/>
      <c r="L57" s="66"/>
      <c r="M57" s="66"/>
      <c r="N57" s="66"/>
      <c r="O57" s="66">
        <f t="shared" si="1"/>
        <v>0</v>
      </c>
    </row>
    <row r="58" spans="1:15" x14ac:dyDescent="0.35">
      <c r="A58" s="70"/>
      <c r="B58" s="28"/>
      <c r="C58" s="28"/>
      <c r="D58" s="28"/>
      <c r="E58" s="28"/>
      <c r="F58" s="65"/>
      <c r="G58" s="66"/>
      <c r="H58" s="66"/>
      <c r="I58" s="66"/>
      <c r="J58" s="66"/>
      <c r="K58" s="66"/>
      <c r="L58" s="66"/>
      <c r="M58" s="66"/>
      <c r="N58" s="66"/>
      <c r="O58" s="66">
        <f t="shared" si="1"/>
        <v>0</v>
      </c>
    </row>
    <row r="59" spans="1:15" x14ac:dyDescent="0.35">
      <c r="A59" s="70"/>
      <c r="B59" s="28"/>
      <c r="C59" s="28"/>
      <c r="D59" s="28"/>
      <c r="E59" s="28"/>
      <c r="F59" s="65"/>
      <c r="G59" s="66"/>
      <c r="H59" s="66"/>
      <c r="I59" s="66"/>
      <c r="J59" s="66"/>
      <c r="K59" s="66"/>
      <c r="L59" s="66"/>
      <c r="M59" s="66"/>
      <c r="N59" s="66"/>
      <c r="O59" s="66">
        <f t="shared" si="1"/>
        <v>0</v>
      </c>
    </row>
    <row r="60" spans="1:15" x14ac:dyDescent="0.35">
      <c r="A60" s="70"/>
      <c r="B60" s="28"/>
      <c r="C60" s="28"/>
      <c r="D60" s="28"/>
      <c r="E60" s="28"/>
      <c r="F60" s="65"/>
      <c r="G60" s="66"/>
      <c r="H60" s="66"/>
      <c r="I60" s="66"/>
      <c r="J60" s="66"/>
      <c r="K60" s="66"/>
      <c r="L60" s="66"/>
      <c r="M60" s="66"/>
      <c r="N60" s="66"/>
      <c r="O60" s="66">
        <f t="shared" si="1"/>
        <v>0</v>
      </c>
    </row>
    <row r="61" spans="1:15" x14ac:dyDescent="0.35">
      <c r="A61" s="70"/>
      <c r="B61" s="28"/>
      <c r="C61" s="28"/>
      <c r="D61" s="28"/>
      <c r="E61" s="28"/>
      <c r="F61" s="65"/>
      <c r="G61" s="66"/>
      <c r="H61" s="66"/>
      <c r="I61" s="66"/>
      <c r="J61" s="66"/>
      <c r="K61" s="66"/>
      <c r="L61" s="66"/>
      <c r="M61" s="66"/>
      <c r="N61" s="66"/>
      <c r="O61" s="66">
        <f t="shared" si="1"/>
        <v>0</v>
      </c>
    </row>
    <row r="62" spans="1:15" x14ac:dyDescent="0.35">
      <c r="A62" s="70"/>
      <c r="B62" s="28"/>
      <c r="C62" s="28"/>
      <c r="D62" s="28"/>
      <c r="E62" s="28"/>
      <c r="F62" s="65"/>
      <c r="G62" s="66"/>
      <c r="H62" s="66"/>
      <c r="I62" s="66"/>
      <c r="J62" s="66"/>
      <c r="K62" s="66"/>
      <c r="L62" s="66"/>
      <c r="M62" s="66"/>
      <c r="N62" s="66"/>
      <c r="O62" s="66">
        <f t="shared" si="1"/>
        <v>0</v>
      </c>
    </row>
    <row r="63" spans="1:15" x14ac:dyDescent="0.35">
      <c r="A63" s="70"/>
      <c r="B63" s="28"/>
      <c r="C63" s="28"/>
      <c r="D63" s="28"/>
      <c r="E63" s="28"/>
      <c r="F63" s="65"/>
      <c r="G63" s="66"/>
      <c r="H63" s="66"/>
      <c r="I63" s="66"/>
      <c r="J63" s="66"/>
      <c r="K63" s="66"/>
      <c r="L63" s="66"/>
      <c r="M63" s="66"/>
      <c r="N63" s="66"/>
      <c r="O63" s="66">
        <f t="shared" si="1"/>
        <v>0</v>
      </c>
    </row>
    <row r="64" spans="1:15" x14ac:dyDescent="0.35">
      <c r="A64" s="70"/>
      <c r="B64" s="28"/>
      <c r="C64" s="28"/>
      <c r="D64" s="28"/>
      <c r="E64" s="28"/>
      <c r="F64" s="65"/>
      <c r="G64" s="66"/>
      <c r="H64" s="66"/>
      <c r="I64" s="66"/>
      <c r="J64" s="66"/>
      <c r="K64" s="66"/>
      <c r="L64" s="66"/>
      <c r="M64" s="66"/>
      <c r="N64" s="66"/>
      <c r="O64" s="66">
        <f t="shared" si="1"/>
        <v>0</v>
      </c>
    </row>
    <row r="65" spans="1:15" x14ac:dyDescent="0.35">
      <c r="A65" s="70"/>
      <c r="B65" s="28"/>
      <c r="C65" s="28"/>
      <c r="D65" s="28"/>
      <c r="E65" s="28"/>
      <c r="F65" s="65"/>
      <c r="G65" s="66"/>
      <c r="H65" s="66"/>
      <c r="I65" s="66"/>
      <c r="J65" s="66"/>
      <c r="K65" s="66"/>
      <c r="L65" s="66"/>
      <c r="M65" s="66"/>
      <c r="N65" s="66"/>
      <c r="O65" s="66">
        <f t="shared" si="1"/>
        <v>0</v>
      </c>
    </row>
    <row r="66" spans="1:15" x14ac:dyDescent="0.35">
      <c r="A66" s="70"/>
      <c r="B66" s="30"/>
      <c r="C66" s="31"/>
      <c r="D66" s="30"/>
      <c r="E66" s="31"/>
      <c r="F66" s="65"/>
      <c r="G66" s="66"/>
      <c r="H66" s="66"/>
      <c r="I66" s="66"/>
      <c r="J66" s="66"/>
      <c r="K66" s="66"/>
      <c r="L66" s="66"/>
      <c r="M66" s="66"/>
      <c r="N66" s="66"/>
      <c r="O66" s="66">
        <f t="shared" si="1"/>
        <v>0</v>
      </c>
    </row>
    <row r="67" spans="1:15" ht="15.5" x14ac:dyDescent="0.35">
      <c r="A67" s="70"/>
      <c r="B67" s="41"/>
      <c r="C67" s="41"/>
      <c r="D67" s="41"/>
      <c r="E67" s="41"/>
      <c r="F67" s="65"/>
      <c r="G67" s="66"/>
      <c r="H67" s="66"/>
      <c r="I67" s="66"/>
      <c r="J67" s="66"/>
      <c r="K67" s="66"/>
      <c r="L67" s="66"/>
      <c r="M67" s="66"/>
      <c r="N67" s="66"/>
      <c r="O67" s="66">
        <f t="shared" ref="O67" si="2">SUM(F67:N67)</f>
        <v>0</v>
      </c>
    </row>
    <row r="68" spans="1:15" x14ac:dyDescent="0.35">
      <c r="A68" s="70"/>
      <c r="B68" s="28"/>
      <c r="C68" s="28"/>
      <c r="D68" s="28"/>
      <c r="E68" s="28"/>
      <c r="F68" s="65"/>
      <c r="G68" s="66"/>
      <c r="H68" s="66"/>
      <c r="I68" s="66"/>
      <c r="J68" s="66"/>
      <c r="K68" s="66"/>
      <c r="L68" s="66"/>
      <c r="M68" s="66"/>
      <c r="N68" s="66"/>
      <c r="O68" s="66">
        <f t="shared" ref="O68:O106" si="3">SUM(F68:N68)</f>
        <v>0</v>
      </c>
    </row>
    <row r="69" spans="1:15" x14ac:dyDescent="0.35">
      <c r="A69" s="70"/>
      <c r="B69" s="28"/>
      <c r="C69" s="28"/>
      <c r="D69" s="28"/>
      <c r="E69" s="28"/>
      <c r="F69" s="65"/>
      <c r="G69" s="66"/>
      <c r="H69" s="66"/>
      <c r="I69" s="66"/>
      <c r="J69" s="66"/>
      <c r="K69" s="66"/>
      <c r="L69" s="66"/>
      <c r="M69" s="66"/>
      <c r="N69" s="66"/>
      <c r="O69" s="66">
        <f t="shared" si="3"/>
        <v>0</v>
      </c>
    </row>
    <row r="70" spans="1:15" x14ac:dyDescent="0.35">
      <c r="A70" s="70"/>
      <c r="B70" s="28"/>
      <c r="C70" s="28"/>
      <c r="D70" s="28"/>
      <c r="E70" s="28"/>
      <c r="F70" s="65"/>
      <c r="G70" s="66"/>
      <c r="H70" s="66"/>
      <c r="I70" s="66"/>
      <c r="J70" s="66"/>
      <c r="K70" s="66"/>
      <c r="L70" s="66"/>
      <c r="M70" s="66"/>
      <c r="N70" s="66"/>
      <c r="O70" s="66">
        <f t="shared" si="3"/>
        <v>0</v>
      </c>
    </row>
    <row r="71" spans="1:15" x14ac:dyDescent="0.35">
      <c r="A71" s="70"/>
      <c r="B71" s="28"/>
      <c r="C71" s="28"/>
      <c r="D71" s="28"/>
      <c r="E71" s="28"/>
      <c r="F71" s="65"/>
      <c r="G71" s="66"/>
      <c r="H71" s="66"/>
      <c r="I71" s="66"/>
      <c r="J71" s="66"/>
      <c r="K71" s="66"/>
      <c r="L71" s="66"/>
      <c r="M71" s="66"/>
      <c r="N71" s="66"/>
      <c r="O71" s="66">
        <f t="shared" si="3"/>
        <v>0</v>
      </c>
    </row>
    <row r="72" spans="1:15" x14ac:dyDescent="0.35">
      <c r="A72" s="70"/>
      <c r="B72" s="28"/>
      <c r="C72" s="28"/>
      <c r="D72" s="28"/>
      <c r="E72" s="28"/>
      <c r="F72" s="65"/>
      <c r="G72" s="66"/>
      <c r="H72" s="66"/>
      <c r="I72" s="66"/>
      <c r="J72" s="66"/>
      <c r="K72" s="66"/>
      <c r="L72" s="66"/>
      <c r="M72" s="66"/>
      <c r="N72" s="66"/>
      <c r="O72" s="66">
        <f t="shared" si="3"/>
        <v>0</v>
      </c>
    </row>
    <row r="73" spans="1:15" x14ac:dyDescent="0.35">
      <c r="A73" s="70"/>
      <c r="B73" s="28"/>
      <c r="C73" s="28"/>
      <c r="D73" s="28"/>
      <c r="E73" s="28"/>
      <c r="F73" s="65"/>
      <c r="G73" s="66"/>
      <c r="H73" s="66"/>
      <c r="I73" s="66"/>
      <c r="J73" s="66"/>
      <c r="K73" s="66"/>
      <c r="L73" s="66"/>
      <c r="M73" s="66"/>
      <c r="N73" s="66"/>
      <c r="O73" s="66">
        <f t="shared" si="3"/>
        <v>0</v>
      </c>
    </row>
    <row r="74" spans="1:15" x14ac:dyDescent="0.35">
      <c r="A74" s="70"/>
      <c r="B74" s="28"/>
      <c r="C74" s="28"/>
      <c r="D74" s="28"/>
      <c r="E74" s="28"/>
      <c r="F74" s="65"/>
      <c r="G74" s="66"/>
      <c r="H74" s="66"/>
      <c r="I74" s="66"/>
      <c r="J74" s="66"/>
      <c r="K74" s="66"/>
      <c r="L74" s="66"/>
      <c r="M74" s="66"/>
      <c r="N74" s="66"/>
      <c r="O74" s="66">
        <f t="shared" si="3"/>
        <v>0</v>
      </c>
    </row>
    <row r="75" spans="1:15" x14ac:dyDescent="0.35">
      <c r="A75" s="70"/>
      <c r="B75" s="28"/>
      <c r="C75" s="28"/>
      <c r="D75" s="28"/>
      <c r="E75" s="28"/>
      <c r="F75" s="65"/>
      <c r="G75" s="66"/>
      <c r="H75" s="66"/>
      <c r="I75" s="66"/>
      <c r="J75" s="66"/>
      <c r="K75" s="66"/>
      <c r="L75" s="66"/>
      <c r="M75" s="66"/>
      <c r="N75" s="66"/>
      <c r="O75" s="66">
        <f t="shared" si="3"/>
        <v>0</v>
      </c>
    </row>
    <row r="76" spans="1:15" x14ac:dyDescent="0.35">
      <c r="A76" s="70"/>
      <c r="B76" s="28"/>
      <c r="C76" s="28"/>
      <c r="D76" s="28"/>
      <c r="E76" s="28"/>
      <c r="F76" s="65"/>
      <c r="G76" s="66"/>
      <c r="H76" s="66"/>
      <c r="I76" s="66"/>
      <c r="J76" s="66"/>
      <c r="K76" s="66"/>
      <c r="L76" s="66"/>
      <c r="M76" s="66"/>
      <c r="N76" s="66"/>
      <c r="O76" s="66">
        <f t="shared" si="3"/>
        <v>0</v>
      </c>
    </row>
    <row r="77" spans="1:15" x14ac:dyDescent="0.35">
      <c r="A77" s="70"/>
      <c r="B77" s="28"/>
      <c r="C77" s="28"/>
      <c r="D77" s="28"/>
      <c r="E77" s="28"/>
      <c r="F77" s="65"/>
      <c r="G77" s="66"/>
      <c r="H77" s="66"/>
      <c r="I77" s="66"/>
      <c r="J77" s="66"/>
      <c r="K77" s="66"/>
      <c r="L77" s="66"/>
      <c r="M77" s="66"/>
      <c r="N77" s="66"/>
      <c r="O77" s="66">
        <f t="shared" si="3"/>
        <v>0</v>
      </c>
    </row>
    <row r="78" spans="1:15" x14ac:dyDescent="0.35">
      <c r="A78" s="70"/>
      <c r="B78" s="28"/>
      <c r="C78" s="28"/>
      <c r="D78" s="28"/>
      <c r="E78" s="28"/>
      <c r="F78" s="65"/>
      <c r="G78" s="66"/>
      <c r="H78" s="66"/>
      <c r="I78" s="66"/>
      <c r="J78" s="66"/>
      <c r="K78" s="66"/>
      <c r="L78" s="66"/>
      <c r="M78" s="66"/>
      <c r="N78" s="66"/>
      <c r="O78" s="66">
        <f t="shared" si="3"/>
        <v>0</v>
      </c>
    </row>
    <row r="79" spans="1:15" x14ac:dyDescent="0.35">
      <c r="A79" s="70"/>
      <c r="B79" s="28"/>
      <c r="C79" s="28"/>
      <c r="D79" s="28"/>
      <c r="E79" s="28"/>
      <c r="F79" s="65"/>
      <c r="G79" s="66"/>
      <c r="H79" s="66"/>
      <c r="I79" s="66"/>
      <c r="J79" s="66"/>
      <c r="K79" s="66"/>
      <c r="L79" s="66"/>
      <c r="M79" s="66"/>
      <c r="N79" s="66"/>
      <c r="O79" s="66">
        <f t="shared" si="3"/>
        <v>0</v>
      </c>
    </row>
    <row r="80" spans="1:15" x14ac:dyDescent="0.35">
      <c r="A80" s="70"/>
      <c r="B80" s="28"/>
      <c r="C80" s="28"/>
      <c r="D80" s="28"/>
      <c r="E80" s="28"/>
      <c r="F80" s="65"/>
      <c r="G80" s="66"/>
      <c r="H80" s="66"/>
      <c r="I80" s="66"/>
      <c r="J80" s="66"/>
      <c r="K80" s="66"/>
      <c r="L80" s="66"/>
      <c r="M80" s="66"/>
      <c r="N80" s="66"/>
      <c r="O80" s="66">
        <f t="shared" si="3"/>
        <v>0</v>
      </c>
    </row>
    <row r="81" spans="1:15" x14ac:dyDescent="0.35">
      <c r="A81" s="70"/>
      <c r="B81" s="28"/>
      <c r="C81" s="28"/>
      <c r="D81" s="28"/>
      <c r="E81" s="28"/>
      <c r="F81" s="65"/>
      <c r="G81" s="66"/>
      <c r="H81" s="66"/>
      <c r="I81" s="66"/>
      <c r="J81" s="66"/>
      <c r="K81" s="66"/>
      <c r="L81" s="66"/>
      <c r="M81" s="66"/>
      <c r="N81" s="66"/>
      <c r="O81" s="66">
        <f t="shared" si="3"/>
        <v>0</v>
      </c>
    </row>
    <row r="82" spans="1:15" x14ac:dyDescent="0.35">
      <c r="A82" s="70"/>
      <c r="B82" s="30"/>
      <c r="C82" s="31"/>
      <c r="D82" s="30"/>
      <c r="E82" s="31"/>
      <c r="F82" s="65"/>
      <c r="G82" s="66"/>
      <c r="H82" s="66"/>
      <c r="I82" s="66"/>
      <c r="J82" s="66"/>
      <c r="K82" s="66"/>
      <c r="L82" s="66"/>
      <c r="M82" s="66"/>
      <c r="N82" s="66"/>
      <c r="O82" s="66">
        <f t="shared" si="3"/>
        <v>0</v>
      </c>
    </row>
    <row r="83" spans="1:15" ht="15.5" x14ac:dyDescent="0.35">
      <c r="A83" s="70"/>
      <c r="B83" s="41"/>
      <c r="C83" s="41"/>
      <c r="D83" s="41"/>
      <c r="E83" s="41"/>
      <c r="F83" s="65"/>
      <c r="G83" s="66"/>
      <c r="H83" s="66"/>
      <c r="I83" s="66"/>
      <c r="J83" s="66"/>
      <c r="K83" s="66"/>
      <c r="L83" s="66"/>
      <c r="M83" s="66"/>
      <c r="N83" s="66"/>
      <c r="O83" s="66">
        <f t="shared" si="3"/>
        <v>0</v>
      </c>
    </row>
    <row r="84" spans="1:15" x14ac:dyDescent="0.35">
      <c r="A84" s="70"/>
      <c r="B84" s="28"/>
      <c r="C84" s="28"/>
      <c r="D84" s="28"/>
      <c r="E84" s="28"/>
      <c r="F84" s="65"/>
      <c r="G84" s="66"/>
      <c r="H84" s="66"/>
      <c r="I84" s="66"/>
      <c r="J84" s="66"/>
      <c r="K84" s="66"/>
      <c r="L84" s="66"/>
      <c r="M84" s="66"/>
      <c r="N84" s="66"/>
      <c r="O84" s="66">
        <f t="shared" si="3"/>
        <v>0</v>
      </c>
    </row>
    <row r="85" spans="1:15" x14ac:dyDescent="0.35">
      <c r="A85" s="70"/>
      <c r="B85" s="28"/>
      <c r="C85" s="28"/>
      <c r="D85" s="28"/>
      <c r="E85" s="28"/>
      <c r="F85" s="65"/>
      <c r="G85" s="66"/>
      <c r="H85" s="66"/>
      <c r="I85" s="66"/>
      <c r="J85" s="66"/>
      <c r="K85" s="66"/>
      <c r="L85" s="66"/>
      <c r="M85" s="66"/>
      <c r="N85" s="66"/>
      <c r="O85" s="66">
        <f t="shared" si="3"/>
        <v>0</v>
      </c>
    </row>
    <row r="86" spans="1:15" x14ac:dyDescent="0.35">
      <c r="A86" s="70"/>
      <c r="B86" s="28"/>
      <c r="C86" s="28"/>
      <c r="D86" s="28"/>
      <c r="E86" s="28"/>
      <c r="F86" s="65"/>
      <c r="G86" s="66"/>
      <c r="H86" s="66"/>
      <c r="I86" s="66"/>
      <c r="J86" s="66"/>
      <c r="K86" s="66"/>
      <c r="L86" s="66"/>
      <c r="M86" s="66"/>
      <c r="N86" s="66"/>
      <c r="O86" s="66">
        <f t="shared" si="3"/>
        <v>0</v>
      </c>
    </row>
    <row r="87" spans="1:15" x14ac:dyDescent="0.35">
      <c r="A87" s="70"/>
      <c r="B87" s="28"/>
      <c r="C87" s="28"/>
      <c r="D87" s="28"/>
      <c r="E87" s="28"/>
      <c r="F87" s="65"/>
      <c r="G87" s="66"/>
      <c r="H87" s="66"/>
      <c r="I87" s="66"/>
      <c r="J87" s="66"/>
      <c r="K87" s="66"/>
      <c r="L87" s="66"/>
      <c r="M87" s="66"/>
      <c r="N87" s="66"/>
      <c r="O87" s="66">
        <f t="shared" si="3"/>
        <v>0</v>
      </c>
    </row>
    <row r="88" spans="1:15" x14ac:dyDescent="0.35">
      <c r="A88" s="70"/>
      <c r="B88" s="28"/>
      <c r="C88" s="28"/>
      <c r="D88" s="28"/>
      <c r="E88" s="28"/>
      <c r="F88" s="65"/>
      <c r="G88" s="66"/>
      <c r="H88" s="66"/>
      <c r="I88" s="66"/>
      <c r="J88" s="66"/>
      <c r="K88" s="66"/>
      <c r="L88" s="66"/>
      <c r="M88" s="66"/>
      <c r="N88" s="66"/>
      <c r="O88" s="66">
        <f t="shared" si="3"/>
        <v>0</v>
      </c>
    </row>
    <row r="89" spans="1:15" x14ac:dyDescent="0.35">
      <c r="A89" s="70"/>
      <c r="B89" s="28"/>
      <c r="C89" s="28"/>
      <c r="D89" s="28"/>
      <c r="E89" s="28"/>
      <c r="F89" s="65"/>
      <c r="G89" s="66"/>
      <c r="H89" s="66"/>
      <c r="I89" s="66"/>
      <c r="J89" s="66"/>
      <c r="K89" s="66"/>
      <c r="L89" s="66"/>
      <c r="M89" s="66"/>
      <c r="N89" s="66"/>
      <c r="O89" s="66">
        <f t="shared" si="3"/>
        <v>0</v>
      </c>
    </row>
    <row r="90" spans="1:15" x14ac:dyDescent="0.35">
      <c r="A90" s="70"/>
      <c r="B90" s="28"/>
      <c r="C90" s="28"/>
      <c r="D90" s="28"/>
      <c r="E90" s="28"/>
      <c r="F90" s="65"/>
      <c r="G90" s="66"/>
      <c r="H90" s="66"/>
      <c r="I90" s="66"/>
      <c r="J90" s="66"/>
      <c r="K90" s="66"/>
      <c r="L90" s="66"/>
      <c r="M90" s="66"/>
      <c r="N90" s="66"/>
      <c r="O90" s="66">
        <f t="shared" si="3"/>
        <v>0</v>
      </c>
    </row>
    <row r="91" spans="1:15" x14ac:dyDescent="0.35">
      <c r="A91" s="70"/>
      <c r="B91" s="28"/>
      <c r="C91" s="28"/>
      <c r="D91" s="28"/>
      <c r="E91" s="28"/>
      <c r="F91" s="65"/>
      <c r="G91" s="66"/>
      <c r="H91" s="66"/>
      <c r="I91" s="66"/>
      <c r="J91" s="66"/>
      <c r="K91" s="66"/>
      <c r="L91" s="66"/>
      <c r="M91" s="66"/>
      <c r="N91" s="66"/>
      <c r="O91" s="66">
        <f t="shared" si="3"/>
        <v>0</v>
      </c>
    </row>
    <row r="92" spans="1:15" x14ac:dyDescent="0.35">
      <c r="A92" s="70"/>
      <c r="B92" s="28"/>
      <c r="C92" s="28"/>
      <c r="D92" s="28"/>
      <c r="E92" s="28"/>
      <c r="F92" s="65"/>
      <c r="G92" s="66"/>
      <c r="H92" s="66"/>
      <c r="I92" s="66"/>
      <c r="J92" s="66"/>
      <c r="K92" s="66"/>
      <c r="L92" s="66"/>
      <c r="M92" s="66"/>
      <c r="N92" s="66"/>
      <c r="O92" s="66">
        <f t="shared" si="3"/>
        <v>0</v>
      </c>
    </row>
    <row r="93" spans="1:15" x14ac:dyDescent="0.35">
      <c r="A93" s="70"/>
      <c r="B93" s="28"/>
      <c r="C93" s="28"/>
      <c r="D93" s="28"/>
      <c r="E93" s="28"/>
      <c r="F93" s="65"/>
      <c r="G93" s="66"/>
      <c r="H93" s="66"/>
      <c r="I93" s="66"/>
      <c r="J93" s="66"/>
      <c r="K93" s="66"/>
      <c r="L93" s="66"/>
      <c r="M93" s="66"/>
      <c r="N93" s="66"/>
      <c r="O93" s="66">
        <f t="shared" si="3"/>
        <v>0</v>
      </c>
    </row>
    <row r="94" spans="1:15" x14ac:dyDescent="0.35">
      <c r="A94" s="70"/>
      <c r="B94" s="28"/>
      <c r="C94" s="28"/>
      <c r="D94" s="28"/>
      <c r="E94" s="28"/>
      <c r="F94" s="65"/>
      <c r="G94" s="66"/>
      <c r="H94" s="66"/>
      <c r="I94" s="66"/>
      <c r="J94" s="66"/>
      <c r="K94" s="66"/>
      <c r="L94" s="66"/>
      <c r="M94" s="66"/>
      <c r="N94" s="66"/>
      <c r="O94" s="66">
        <f t="shared" si="3"/>
        <v>0</v>
      </c>
    </row>
    <row r="95" spans="1:15" x14ac:dyDescent="0.35">
      <c r="A95" s="70"/>
      <c r="B95" s="28"/>
      <c r="C95" s="28"/>
      <c r="D95" s="28"/>
      <c r="E95" s="28"/>
      <c r="F95" s="65"/>
      <c r="G95" s="66"/>
      <c r="H95" s="66"/>
      <c r="I95" s="66"/>
      <c r="J95" s="66"/>
      <c r="K95" s="66"/>
      <c r="L95" s="66"/>
      <c r="M95" s="66"/>
      <c r="N95" s="66"/>
      <c r="O95" s="66">
        <f t="shared" si="3"/>
        <v>0</v>
      </c>
    </row>
    <row r="96" spans="1:15" x14ac:dyDescent="0.35">
      <c r="A96" s="70"/>
      <c r="B96" s="28"/>
      <c r="C96" s="28"/>
      <c r="D96" s="28"/>
      <c r="E96" s="28"/>
      <c r="F96" s="65"/>
      <c r="G96" s="66"/>
      <c r="H96" s="66"/>
      <c r="I96" s="66"/>
      <c r="J96" s="66"/>
      <c r="K96" s="66"/>
      <c r="L96" s="66"/>
      <c r="M96" s="66"/>
      <c r="N96" s="66"/>
      <c r="O96" s="66">
        <f t="shared" si="3"/>
        <v>0</v>
      </c>
    </row>
    <row r="97" spans="1:15" x14ac:dyDescent="0.35">
      <c r="A97" s="70"/>
      <c r="B97" s="28"/>
      <c r="C97" s="28"/>
      <c r="D97" s="28"/>
      <c r="E97" s="28"/>
      <c r="F97" s="65"/>
      <c r="G97" s="66"/>
      <c r="H97" s="66"/>
      <c r="I97" s="66"/>
      <c r="J97" s="66"/>
      <c r="K97" s="66"/>
      <c r="L97" s="66"/>
      <c r="M97" s="66"/>
      <c r="N97" s="66"/>
      <c r="O97" s="66">
        <f t="shared" si="3"/>
        <v>0</v>
      </c>
    </row>
    <row r="98" spans="1:15" x14ac:dyDescent="0.35">
      <c r="A98" s="70"/>
      <c r="B98" s="28"/>
      <c r="C98" s="28"/>
      <c r="D98" s="28"/>
      <c r="E98" s="28"/>
      <c r="F98" s="65"/>
      <c r="G98" s="66"/>
      <c r="H98" s="66"/>
      <c r="I98" s="66"/>
      <c r="J98" s="66"/>
      <c r="K98" s="66"/>
      <c r="L98" s="66"/>
      <c r="M98" s="66"/>
      <c r="N98" s="66"/>
      <c r="O98" s="66">
        <f t="shared" si="3"/>
        <v>0</v>
      </c>
    </row>
    <row r="99" spans="1:15" x14ac:dyDescent="0.35">
      <c r="A99" s="70"/>
      <c r="B99" s="30"/>
      <c r="C99" s="31"/>
      <c r="D99" s="30"/>
      <c r="E99" s="31"/>
      <c r="F99" s="65"/>
      <c r="G99" s="66"/>
      <c r="H99" s="66"/>
      <c r="I99" s="66"/>
      <c r="J99" s="66"/>
      <c r="K99" s="66"/>
      <c r="L99" s="66"/>
      <c r="M99" s="66"/>
      <c r="N99" s="66"/>
      <c r="O99" s="66">
        <f t="shared" si="3"/>
        <v>0</v>
      </c>
    </row>
    <row r="100" spans="1:15" x14ac:dyDescent="0.35">
      <c r="A100" s="70"/>
      <c r="B100" s="42"/>
      <c r="C100" s="42"/>
      <c r="D100" s="42"/>
      <c r="E100" s="42"/>
      <c r="F100" s="65"/>
      <c r="G100" s="66"/>
      <c r="H100" s="66"/>
      <c r="I100" s="66"/>
      <c r="J100" s="66"/>
      <c r="K100" s="66"/>
      <c r="L100" s="66"/>
      <c r="M100" s="66"/>
      <c r="N100" s="66"/>
      <c r="O100" s="66">
        <f t="shared" si="3"/>
        <v>0</v>
      </c>
    </row>
    <row r="101" spans="1:15" x14ac:dyDescent="0.35">
      <c r="A101" s="70"/>
      <c r="B101" s="28"/>
      <c r="C101" s="28"/>
      <c r="D101" s="28"/>
      <c r="E101" s="28"/>
      <c r="F101" s="65"/>
      <c r="G101" s="66"/>
      <c r="H101" s="66"/>
      <c r="I101" s="66"/>
      <c r="J101" s="66"/>
      <c r="K101" s="66"/>
      <c r="L101" s="66"/>
      <c r="M101" s="66"/>
      <c r="N101" s="66"/>
      <c r="O101" s="66">
        <f t="shared" si="3"/>
        <v>0</v>
      </c>
    </row>
    <row r="102" spans="1:15" x14ac:dyDescent="0.35">
      <c r="A102" s="70"/>
      <c r="B102" s="28"/>
      <c r="C102" s="28"/>
      <c r="D102" s="28"/>
      <c r="E102" s="28"/>
      <c r="F102" s="65"/>
      <c r="G102" s="66"/>
      <c r="H102" s="66"/>
      <c r="I102" s="66"/>
      <c r="J102" s="66"/>
      <c r="K102" s="66"/>
      <c r="L102" s="66"/>
      <c r="M102" s="66"/>
      <c r="N102" s="66"/>
      <c r="O102" s="66">
        <f t="shared" si="3"/>
        <v>0</v>
      </c>
    </row>
    <row r="103" spans="1:15" x14ac:dyDescent="0.35">
      <c r="A103" s="70"/>
      <c r="B103" s="30"/>
      <c r="C103" s="31"/>
      <c r="D103" s="30"/>
      <c r="E103" s="31"/>
      <c r="F103" s="65"/>
      <c r="G103" s="66"/>
      <c r="H103" s="66"/>
      <c r="I103" s="66"/>
      <c r="J103" s="66"/>
      <c r="K103" s="66"/>
      <c r="L103" s="66"/>
      <c r="M103" s="66"/>
      <c r="N103" s="66"/>
      <c r="O103" s="66">
        <f t="shared" si="3"/>
        <v>0</v>
      </c>
    </row>
    <row r="104" spans="1:15" x14ac:dyDescent="0.35">
      <c r="A104" s="70"/>
      <c r="B104" s="40"/>
      <c r="C104" s="40"/>
      <c r="D104" s="40"/>
      <c r="E104" s="40"/>
      <c r="F104" s="65"/>
      <c r="G104" s="65"/>
      <c r="H104" s="65"/>
      <c r="I104" s="65"/>
      <c r="J104" s="65"/>
      <c r="K104" s="65"/>
      <c r="L104" s="65"/>
      <c r="M104" s="65"/>
      <c r="N104" s="65"/>
      <c r="O104" s="65">
        <f t="shared" si="3"/>
        <v>0</v>
      </c>
    </row>
    <row r="105" spans="1:15" x14ac:dyDescent="0.35">
      <c r="A105" s="70"/>
      <c r="B105" s="40"/>
      <c r="C105" s="40"/>
      <c r="D105" s="40"/>
      <c r="E105" s="40"/>
      <c r="F105" s="65"/>
      <c r="G105" s="65"/>
      <c r="H105" s="65"/>
      <c r="I105" s="65"/>
      <c r="J105" s="65"/>
      <c r="K105" s="65"/>
      <c r="L105" s="65"/>
      <c r="M105" s="65"/>
      <c r="N105" s="65"/>
      <c r="O105" s="65">
        <f t="shared" si="3"/>
        <v>0</v>
      </c>
    </row>
    <row r="106" spans="1:15" x14ac:dyDescent="0.35">
      <c r="A106" s="70"/>
      <c r="B106" s="40"/>
      <c r="C106" s="40"/>
      <c r="D106" s="40"/>
      <c r="E106" s="40"/>
      <c r="F106" s="65"/>
      <c r="G106" s="65"/>
      <c r="H106" s="65"/>
      <c r="I106" s="65"/>
      <c r="J106" s="65"/>
      <c r="K106" s="65"/>
      <c r="L106" s="65"/>
      <c r="M106" s="65"/>
      <c r="N106" s="65"/>
      <c r="O106" s="65">
        <f t="shared" si="3"/>
        <v>0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06"/>
  <sheetViews>
    <sheetView zoomScaleNormal="100" workbookViewId="0">
      <pane xSplit="4" ySplit="2" topLeftCell="E21" activePane="bottomRight" state="frozen"/>
      <selection activeCell="B25" sqref="B25"/>
      <selection pane="topRight" activeCell="B25" sqref="B25"/>
      <selection pane="bottomLeft" activeCell="B25" sqref="B25"/>
      <selection pane="bottomRight" activeCell="F26" sqref="F26"/>
    </sheetView>
  </sheetViews>
  <sheetFormatPr defaultColWidth="9.26953125" defaultRowHeight="14.5" x14ac:dyDescent="0.35"/>
  <cols>
    <col min="1" max="1" width="8.7265625" style="57" customWidth="1"/>
    <col min="2" max="2" width="21.1796875" bestFit="1" customWidth="1"/>
    <col min="3" max="3" width="31" bestFit="1" customWidth="1"/>
    <col min="4" max="4" width="49" bestFit="1" customWidth="1"/>
    <col min="5" max="5" width="7.81640625" customWidth="1"/>
    <col min="6" max="16" width="8.7265625" customWidth="1"/>
  </cols>
  <sheetData>
    <row r="1" spans="1:16" s="35" customFormat="1" x14ac:dyDescent="0.35">
      <c r="A1" s="67"/>
      <c r="B1" s="30"/>
      <c r="C1" s="30"/>
      <c r="D1" s="30"/>
      <c r="E1" s="30"/>
      <c r="F1" s="63"/>
      <c r="G1" s="63"/>
      <c r="H1" s="63"/>
      <c r="I1" s="63"/>
      <c r="J1" s="63"/>
      <c r="K1" s="58"/>
      <c r="L1" s="58"/>
      <c r="M1" s="58"/>
      <c r="N1" s="58"/>
      <c r="O1" s="58"/>
      <c r="P1" s="58"/>
    </row>
    <row r="2" spans="1:16" s="37" customFormat="1" ht="58" x14ac:dyDescent="0.35">
      <c r="A2" s="68" t="s">
        <v>949</v>
      </c>
      <c r="B2" s="27" t="s">
        <v>1</v>
      </c>
      <c r="C2" s="27" t="s">
        <v>2</v>
      </c>
      <c r="D2" s="27" t="s">
        <v>3</v>
      </c>
      <c r="E2" s="26" t="s">
        <v>0</v>
      </c>
      <c r="F2" s="64" t="s">
        <v>966</v>
      </c>
      <c r="G2" s="64" t="s">
        <v>967</v>
      </c>
      <c r="H2" s="64" t="s">
        <v>968</v>
      </c>
      <c r="I2" s="64" t="s">
        <v>969</v>
      </c>
      <c r="J2" s="64" t="s">
        <v>970</v>
      </c>
      <c r="K2" s="64" t="s">
        <v>971</v>
      </c>
      <c r="L2" s="64" t="s">
        <v>972</v>
      </c>
      <c r="M2" s="64" t="s">
        <v>973</v>
      </c>
      <c r="N2" s="64" t="s">
        <v>974</v>
      </c>
      <c r="O2" s="64" t="s">
        <v>975</v>
      </c>
      <c r="P2" s="64" t="s">
        <v>960</v>
      </c>
    </row>
    <row r="3" spans="1:16" s="44" customFormat="1" ht="15.5" x14ac:dyDescent="0.35">
      <c r="A3" s="69" t="str">
        <f>'SM Draw'!A4</f>
        <v>SM6 Showman 4 phase Secondary 85cm</v>
      </c>
      <c r="B3" s="59"/>
      <c r="C3" s="60"/>
      <c r="D3" s="60"/>
      <c r="E3" s="60"/>
      <c r="F3" s="61"/>
      <c r="G3" s="62"/>
      <c r="H3" s="62"/>
      <c r="I3" s="62"/>
      <c r="J3" s="62"/>
      <c r="K3" s="62"/>
      <c r="L3" s="62"/>
      <c r="M3" s="62"/>
      <c r="N3" s="62"/>
      <c r="O3" s="62"/>
      <c r="P3" s="62">
        <f>SUM(F3:O3)</f>
        <v>0</v>
      </c>
    </row>
    <row r="4" spans="1:16" x14ac:dyDescent="0.35">
      <c r="A4" s="70">
        <f>'SM Draw'!A5</f>
        <v>9</v>
      </c>
      <c r="B4" s="28" t="str">
        <f>CONCATENATE('SM Draw'!B5," ",'SM Draw'!C5)</f>
        <v>Georgia Rohde</v>
      </c>
      <c r="C4" s="28" t="str">
        <f>'SM Draw'!D5</f>
        <v>BOURNE IDENTITY</v>
      </c>
      <c r="D4" s="28" t="str">
        <f>'SM Draw'!E5</f>
        <v>The Scots PGC College - Warwick</v>
      </c>
      <c r="E4" s="28">
        <f>'SM Draw'!F5</f>
        <v>6474</v>
      </c>
      <c r="F4" s="65">
        <v>7</v>
      </c>
      <c r="G4" s="66">
        <v>8</v>
      </c>
      <c r="H4" s="66">
        <v>8</v>
      </c>
      <c r="I4" s="66">
        <v>8</v>
      </c>
      <c r="J4" s="66">
        <v>8</v>
      </c>
      <c r="K4" s="66">
        <v>6</v>
      </c>
      <c r="L4" s="66">
        <v>8</v>
      </c>
      <c r="M4" s="66">
        <v>7</v>
      </c>
      <c r="N4" s="66">
        <v>7</v>
      </c>
      <c r="O4" s="66">
        <v>7</v>
      </c>
      <c r="P4" s="66">
        <f t="shared" ref="P4:P67" si="0">SUM(F4:O4)</f>
        <v>74</v>
      </c>
    </row>
    <row r="5" spans="1:16" x14ac:dyDescent="0.35">
      <c r="A5" s="70">
        <f>'SM Draw'!A6</f>
        <v>9.07</v>
      </c>
      <c r="B5" s="28" t="str">
        <f>CONCATENATE('SM Draw'!B6," ",'SM Draw'!C6)</f>
        <v>Felicity Sellick</v>
      </c>
      <c r="C5" s="28" t="str">
        <f>'SM Draw'!D6</f>
        <v>ROCKIN PARTY</v>
      </c>
      <c r="D5" s="28" t="str">
        <f>'SM Draw'!E6</f>
        <v>The Scots PGC College - Warwick</v>
      </c>
      <c r="E5" s="28">
        <f>'SM Draw'!F6</f>
        <v>6587</v>
      </c>
      <c r="F5" s="65">
        <v>8</v>
      </c>
      <c r="G5" s="66">
        <v>7</v>
      </c>
      <c r="H5" s="66">
        <v>7</v>
      </c>
      <c r="I5" s="66">
        <v>7</v>
      </c>
      <c r="J5" s="66">
        <v>5</v>
      </c>
      <c r="K5" s="66">
        <v>8</v>
      </c>
      <c r="L5" s="66">
        <v>8</v>
      </c>
      <c r="M5" s="66">
        <v>8</v>
      </c>
      <c r="N5" s="66">
        <v>6</v>
      </c>
      <c r="O5" s="66">
        <v>7</v>
      </c>
      <c r="P5" s="66">
        <f>SUM(F5:O5)</f>
        <v>71</v>
      </c>
    </row>
    <row r="6" spans="1:16" x14ac:dyDescent="0.35">
      <c r="A6" s="70" t="str">
        <f>'SM Draw'!A7</f>
        <v>SCR</v>
      </c>
      <c r="B6" s="28" t="str">
        <f>CONCATENATE('SM Draw'!B7," ",'SM Draw'!C7)</f>
        <v>Dominique Holtkamp</v>
      </c>
      <c r="C6" s="28" t="str">
        <f>'SM Draw'!D7</f>
        <v>LIFE TO THE MAX</v>
      </c>
      <c r="D6" s="28" t="str">
        <f>'SM Draw'!E7</f>
        <v>Independent</v>
      </c>
      <c r="E6" s="28">
        <f>'SM Draw'!F7</f>
        <v>6967</v>
      </c>
      <c r="F6" s="65"/>
      <c r="G6" s="66"/>
      <c r="H6" s="66"/>
      <c r="I6" s="66"/>
      <c r="J6" s="66"/>
      <c r="K6" s="66"/>
      <c r="L6" s="66"/>
      <c r="M6" s="66"/>
      <c r="N6" s="66"/>
      <c r="O6" s="66"/>
      <c r="P6" s="66">
        <f t="shared" si="0"/>
        <v>0</v>
      </c>
    </row>
    <row r="7" spans="1:16" x14ac:dyDescent="0.35">
      <c r="A7" s="70">
        <f>'SM Draw'!A8</f>
        <v>9.2100000000000009</v>
      </c>
      <c r="B7" s="28" t="str">
        <f>CONCATENATE('SM Draw'!B8," ",'SM Draw'!C8)</f>
        <v>Maddie Mathies</v>
      </c>
      <c r="C7" s="28" t="str">
        <f>'SM Draw'!D8</f>
        <v>POPS CADILLAC</v>
      </c>
      <c r="D7" s="28" t="str">
        <f>'SM Draw'!E8</f>
        <v>The Scots PGC College - Warwick</v>
      </c>
      <c r="E7" s="28">
        <f>'SM Draw'!F8</f>
        <v>6314</v>
      </c>
      <c r="F7" s="65">
        <v>8</v>
      </c>
      <c r="G7" s="66">
        <v>8</v>
      </c>
      <c r="H7" s="66">
        <v>8</v>
      </c>
      <c r="I7" s="66">
        <v>8</v>
      </c>
      <c r="J7" s="66">
        <v>7</v>
      </c>
      <c r="K7" s="66">
        <v>8</v>
      </c>
      <c r="L7" s="66">
        <v>8</v>
      </c>
      <c r="M7" s="66">
        <v>8</v>
      </c>
      <c r="N7" s="66">
        <v>7</v>
      </c>
      <c r="O7" s="66">
        <v>8</v>
      </c>
      <c r="P7" s="66">
        <f t="shared" si="0"/>
        <v>78</v>
      </c>
    </row>
    <row r="8" spans="1:16" x14ac:dyDescent="0.35">
      <c r="A8" s="70">
        <f>'SM Draw'!A9</f>
        <v>9.2799999999999994</v>
      </c>
      <c r="B8" s="28" t="str">
        <f>CONCATENATE('SM Draw'!B9," ",'SM Draw'!C9)</f>
        <v>Phoebe Riordan</v>
      </c>
      <c r="C8" s="28" t="str">
        <f>'SM Draw'!D9</f>
        <v>WARREGO TINKERBELL</v>
      </c>
      <c r="D8" s="28" t="str">
        <f>'SM Draw'!E9</f>
        <v>Fairholme College - Toowoomba</v>
      </c>
      <c r="E8" s="28">
        <f>'SM Draw'!F9</f>
        <v>5564</v>
      </c>
      <c r="F8" s="65">
        <v>8</v>
      </c>
      <c r="G8" s="65">
        <v>8</v>
      </c>
      <c r="H8" s="65">
        <v>8</v>
      </c>
      <c r="I8" s="65">
        <v>8</v>
      </c>
      <c r="J8" s="65">
        <v>8</v>
      </c>
      <c r="K8" s="65">
        <v>8</v>
      </c>
      <c r="L8" s="65">
        <v>8</v>
      </c>
      <c r="M8" s="65">
        <v>8</v>
      </c>
      <c r="N8" s="66">
        <v>9</v>
      </c>
      <c r="O8" s="66">
        <v>8</v>
      </c>
      <c r="P8" s="66">
        <f t="shared" si="0"/>
        <v>81</v>
      </c>
    </row>
    <row r="9" spans="1:16" x14ac:dyDescent="0.35">
      <c r="A9" s="70">
        <f>'SM Draw'!A10</f>
        <v>9.35</v>
      </c>
      <c r="B9" s="28" t="str">
        <f>CONCATENATE('SM Draw'!B10," ",'SM Draw'!C10)</f>
        <v>Piper Wise</v>
      </c>
      <c r="C9" s="28" t="str">
        <f>'SM Draw'!D10</f>
        <v>GARNET TALISMAN</v>
      </c>
      <c r="D9" s="28" t="str">
        <f>'SM Draw'!E10</f>
        <v>The Glennie School - Toowoomba</v>
      </c>
      <c r="E9" s="28">
        <f>'SM Draw'!F10</f>
        <v>6261</v>
      </c>
      <c r="F9" s="65">
        <v>8</v>
      </c>
      <c r="G9" s="66">
        <v>8</v>
      </c>
      <c r="H9" s="66">
        <v>8</v>
      </c>
      <c r="I9" s="66">
        <v>7</v>
      </c>
      <c r="J9" s="66">
        <v>7</v>
      </c>
      <c r="K9" s="66">
        <v>8</v>
      </c>
      <c r="L9" s="66">
        <v>7</v>
      </c>
      <c r="M9" s="66">
        <v>8</v>
      </c>
      <c r="N9" s="66">
        <v>7</v>
      </c>
      <c r="O9" s="66">
        <v>7</v>
      </c>
      <c r="P9" s="66">
        <f t="shared" si="0"/>
        <v>75</v>
      </c>
    </row>
    <row r="10" spans="1:16" x14ac:dyDescent="0.35">
      <c r="A10" s="70">
        <f>'SM Draw'!A11</f>
        <v>9.42</v>
      </c>
      <c r="B10" s="28" t="str">
        <f>CONCATENATE('SM Draw'!B11," ",'SM Draw'!C11)</f>
        <v xml:space="preserve"> </v>
      </c>
      <c r="C10" s="28">
        <f>'SM Draw'!D11</f>
        <v>0</v>
      </c>
      <c r="D10" s="28">
        <f>'SM Draw'!E11</f>
        <v>0</v>
      </c>
      <c r="E10" s="28">
        <f>'SM Draw'!F11</f>
        <v>0</v>
      </c>
      <c r="F10" s="65"/>
      <c r="G10" s="66"/>
      <c r="H10" s="66"/>
      <c r="I10" s="66"/>
      <c r="J10" s="66"/>
      <c r="K10" s="66"/>
      <c r="L10" s="66"/>
      <c r="M10" s="66"/>
      <c r="N10" s="66"/>
      <c r="O10" s="66"/>
      <c r="P10" s="66">
        <f t="shared" si="0"/>
        <v>0</v>
      </c>
    </row>
    <row r="11" spans="1:16" x14ac:dyDescent="0.35">
      <c r="A11" s="70" t="str">
        <f>'SM Draw'!A12</f>
        <v>SCR</v>
      </c>
      <c r="B11" s="28" t="str">
        <f>CONCATENATE('SM Draw'!B12," ",'SM Draw'!C12)</f>
        <v>Sage Fisher-peters</v>
      </c>
      <c r="C11" s="28" t="str">
        <f>'SM Draw'!D12</f>
        <v>GRAND CASANOVA</v>
      </c>
      <c r="D11" s="28" t="str">
        <f>'SM Draw'!E12</f>
        <v>West Moreton Anglican College - Karrabin</v>
      </c>
      <c r="E11" s="28">
        <f>'SM Draw'!F12</f>
        <v>6718</v>
      </c>
      <c r="F11" s="65"/>
      <c r="G11" s="66"/>
      <c r="H11" s="66"/>
      <c r="I11" s="66"/>
      <c r="J11" s="66"/>
      <c r="K11" s="66"/>
      <c r="L11" s="66"/>
      <c r="M11" s="66"/>
      <c r="N11" s="66"/>
      <c r="O11" s="66"/>
      <c r="P11" s="66">
        <f t="shared" si="0"/>
        <v>0</v>
      </c>
    </row>
    <row r="12" spans="1:16" x14ac:dyDescent="0.35">
      <c r="A12" s="70">
        <f>'SM Draw'!A13</f>
        <v>9.56</v>
      </c>
      <c r="B12" s="28" t="str">
        <f>CONCATENATE('SM Draw'!B13," ",'SM Draw'!C13)</f>
        <v>Tara Wilkinson</v>
      </c>
      <c r="C12" s="28" t="str">
        <f>'SM Draw'!D13</f>
        <v>HARMONY HILLS FABIO</v>
      </c>
      <c r="D12" s="28" t="str">
        <f>'SM Draw'!E13</f>
        <v xml:space="preserve">Toowoomba Anglican College &amp; Preparatory School - </v>
      </c>
      <c r="E12" s="28">
        <f>'SM Draw'!F13</f>
        <v>6983</v>
      </c>
      <c r="F12" s="65">
        <v>8</v>
      </c>
      <c r="G12" s="66">
        <v>8</v>
      </c>
      <c r="H12" s="66">
        <v>8</v>
      </c>
      <c r="I12" s="66">
        <v>7</v>
      </c>
      <c r="J12" s="66">
        <v>5</v>
      </c>
      <c r="K12" s="66">
        <v>7</v>
      </c>
      <c r="L12" s="66">
        <v>8</v>
      </c>
      <c r="M12" s="66">
        <v>8</v>
      </c>
      <c r="N12" s="66">
        <v>7</v>
      </c>
      <c r="O12" s="66">
        <v>7</v>
      </c>
      <c r="P12" s="66">
        <f t="shared" si="0"/>
        <v>73</v>
      </c>
    </row>
    <row r="13" spans="1:16" x14ac:dyDescent="0.35">
      <c r="A13" s="70" t="str">
        <f>'SM Draw'!A14</f>
        <v>10 min break</v>
      </c>
      <c r="B13" s="28"/>
      <c r="C13" s="28"/>
      <c r="D13" s="28"/>
      <c r="E13" s="28"/>
      <c r="F13" s="65"/>
      <c r="G13" s="66"/>
      <c r="H13" s="66"/>
      <c r="I13" s="66"/>
      <c r="J13" s="66"/>
      <c r="K13" s="66"/>
      <c r="L13" s="66"/>
      <c r="M13" s="66"/>
      <c r="N13" s="66"/>
      <c r="O13" s="66"/>
      <c r="P13" s="66">
        <f t="shared" si="0"/>
        <v>0</v>
      </c>
    </row>
    <row r="14" spans="1:16" s="44" customFormat="1" ht="15.5" x14ac:dyDescent="0.35">
      <c r="A14" s="69" t="str">
        <f>'SM Draw'!A15</f>
        <v>SM5 Showman 4 phase - 60cm Secondary</v>
      </c>
      <c r="B14" s="59"/>
      <c r="C14" s="60"/>
      <c r="D14" s="60"/>
      <c r="E14" s="60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>
        <f t="shared" si="0"/>
        <v>0</v>
      </c>
    </row>
    <row r="15" spans="1:16" x14ac:dyDescent="0.35">
      <c r="A15" s="70">
        <f>'SM Draw'!A16</f>
        <v>10.130000000000001</v>
      </c>
      <c r="B15" s="28" t="str">
        <f>CONCATENATE('SM Draw'!B16," ",'SM Draw'!C16)</f>
        <v>Nickayla Lyons</v>
      </c>
      <c r="C15" s="28" t="str">
        <f>'SM Draw'!D16</f>
        <v>BROUGHTONVALE REMINISCE</v>
      </c>
      <c r="D15" s="28" t="str">
        <f>'SM Draw'!E16</f>
        <v xml:space="preserve">St. Ursula's College Toowoomba </v>
      </c>
      <c r="E15" s="28">
        <f>'SM Draw'!F16</f>
        <v>7369</v>
      </c>
      <c r="F15" s="65">
        <v>8</v>
      </c>
      <c r="G15" s="66">
        <v>8</v>
      </c>
      <c r="H15" s="66">
        <v>7</v>
      </c>
      <c r="I15" s="66">
        <v>7</v>
      </c>
      <c r="J15" s="66">
        <v>6</v>
      </c>
      <c r="K15" s="66">
        <v>8</v>
      </c>
      <c r="L15" s="66">
        <v>7</v>
      </c>
      <c r="M15" s="66">
        <v>8</v>
      </c>
      <c r="N15" s="66">
        <v>6</v>
      </c>
      <c r="O15" s="66">
        <v>7</v>
      </c>
      <c r="P15" s="66">
        <f t="shared" si="0"/>
        <v>72</v>
      </c>
    </row>
    <row r="16" spans="1:16" x14ac:dyDescent="0.35">
      <c r="A16" s="70">
        <f>'SM Draw'!A17</f>
        <v>10.210000000000001</v>
      </c>
      <c r="B16" s="28" t="str">
        <f>CONCATENATE('SM Draw'!B17," ",'SM Draw'!C17)</f>
        <v>Tom Keable</v>
      </c>
      <c r="C16" s="28" t="str">
        <f>'SM Draw'!D17</f>
        <v>ANOTHER SUNNY DAY</v>
      </c>
      <c r="D16" s="28" t="str">
        <f>'SM Draw'!E17</f>
        <v>The Scots PGC College - Warwick</v>
      </c>
      <c r="E16" s="28">
        <f>'SM Draw'!F17</f>
        <v>7397</v>
      </c>
      <c r="F16" s="65">
        <v>8</v>
      </c>
      <c r="G16" s="66">
        <v>7</v>
      </c>
      <c r="H16" s="66">
        <v>8</v>
      </c>
      <c r="I16" s="66">
        <v>8</v>
      </c>
      <c r="J16" s="66">
        <v>8</v>
      </c>
      <c r="K16" s="66">
        <v>8</v>
      </c>
      <c r="L16" s="66">
        <v>8</v>
      </c>
      <c r="M16" s="66">
        <v>5</v>
      </c>
      <c r="N16" s="66">
        <v>6</v>
      </c>
      <c r="O16" s="66">
        <v>9</v>
      </c>
      <c r="P16" s="66">
        <f t="shared" si="0"/>
        <v>75</v>
      </c>
    </row>
    <row r="17" spans="1:16" x14ac:dyDescent="0.35">
      <c r="A17" s="70" t="str">
        <f>'SM Draw'!A18</f>
        <v>SCR</v>
      </c>
      <c r="B17" s="28" t="str">
        <f>CONCATENATE('SM Draw'!B18," ",'SM Draw'!C18)</f>
        <v>Holly Willmington</v>
      </c>
      <c r="C17" s="28" t="str">
        <f>'SM Draw'!D18</f>
        <v>EUSTON SILK RIBBONS</v>
      </c>
      <c r="D17" s="28" t="str">
        <f>'SM Draw'!E18</f>
        <v>The Glennie School - Toowoomba</v>
      </c>
      <c r="E17" s="28">
        <f>'SM Draw'!F18</f>
        <v>5849</v>
      </c>
      <c r="F17" s="65"/>
      <c r="G17" s="66"/>
      <c r="H17" s="66"/>
      <c r="I17" s="66"/>
      <c r="J17" s="66"/>
      <c r="K17" s="66"/>
      <c r="L17" s="66"/>
      <c r="M17" s="66"/>
      <c r="N17" s="66"/>
      <c r="O17" s="66"/>
      <c r="P17" s="66">
        <f t="shared" si="0"/>
        <v>0</v>
      </c>
    </row>
    <row r="18" spans="1:16" x14ac:dyDescent="0.35">
      <c r="A18" s="70" t="str">
        <f>'SM Draw'!A19</f>
        <v>SCR</v>
      </c>
      <c r="B18" s="28" t="str">
        <f>CONCATENATE('SM Draw'!B19," ",'SM Draw'!C19)</f>
        <v>Emma Massey</v>
      </c>
      <c r="C18" s="28" t="str">
        <f>'SM Draw'!D19</f>
        <v>CHOCOLATE SENSATION</v>
      </c>
      <c r="D18" s="28" t="str">
        <f>'SM Draw'!E19</f>
        <v>The Glennie School - Toowoomba</v>
      </c>
      <c r="E18" s="28">
        <f>'SM Draw'!F19</f>
        <v>6290</v>
      </c>
      <c r="F18" s="65"/>
      <c r="G18" s="66"/>
      <c r="H18" s="66"/>
      <c r="I18" s="66"/>
      <c r="J18" s="66"/>
      <c r="K18" s="66"/>
      <c r="L18" s="66"/>
      <c r="M18" s="66"/>
      <c r="N18" s="66"/>
      <c r="O18" s="66"/>
      <c r="P18" s="66">
        <f t="shared" si="0"/>
        <v>0</v>
      </c>
    </row>
    <row r="19" spans="1:16" x14ac:dyDescent="0.35">
      <c r="A19" s="70">
        <f>'SM Draw'!A20</f>
        <v>10.45</v>
      </c>
      <c r="B19" s="28" t="str">
        <f>CONCATENATE('SM Draw'!B20," ",'SM Draw'!C20)</f>
        <v>Felicity Sellick</v>
      </c>
      <c r="C19" s="28" t="str">
        <f>'SM Draw'!D20</f>
        <v>BUNDILLA LASS</v>
      </c>
      <c r="D19" s="28" t="str">
        <f>'SM Draw'!E20</f>
        <v>The Scots PGC College - Warwick</v>
      </c>
      <c r="E19" s="28">
        <f>'SM Draw'!F20</f>
        <v>7131</v>
      </c>
      <c r="F19" s="65">
        <v>8</v>
      </c>
      <c r="G19" s="66">
        <v>8</v>
      </c>
      <c r="H19" s="66">
        <v>7</v>
      </c>
      <c r="I19" s="66">
        <v>8</v>
      </c>
      <c r="J19" s="66">
        <v>8</v>
      </c>
      <c r="K19" s="66">
        <v>8</v>
      </c>
      <c r="L19" s="66">
        <v>8</v>
      </c>
      <c r="M19" s="66">
        <v>8</v>
      </c>
      <c r="N19" s="66">
        <v>8</v>
      </c>
      <c r="O19" s="66">
        <v>7</v>
      </c>
      <c r="P19" s="66">
        <f t="shared" si="0"/>
        <v>78</v>
      </c>
    </row>
    <row r="20" spans="1:16" x14ac:dyDescent="0.35">
      <c r="A20" s="70">
        <f>'SM Draw'!A21</f>
        <v>10.53</v>
      </c>
      <c r="B20" s="28" t="str">
        <f>CONCATENATE('SM Draw'!B21," ",'SM Draw'!C21)</f>
        <v>Rebecca Roellgen</v>
      </c>
      <c r="C20" s="28" t="str">
        <f>'SM Draw'!D21</f>
        <v>GOLD COAST</v>
      </c>
      <c r="D20" s="28" t="str">
        <f>'SM Draw'!E21</f>
        <v>The Glennie School - Toowoomba</v>
      </c>
      <c r="E20" s="28">
        <f>'SM Draw'!F21</f>
        <v>6156</v>
      </c>
      <c r="F20" s="65">
        <v>8</v>
      </c>
      <c r="G20" s="66">
        <v>8</v>
      </c>
      <c r="H20" s="66">
        <v>8</v>
      </c>
      <c r="I20" s="66">
        <v>8</v>
      </c>
      <c r="J20" s="66">
        <v>8</v>
      </c>
      <c r="K20" s="66">
        <v>8</v>
      </c>
      <c r="L20" s="66">
        <v>8</v>
      </c>
      <c r="M20" s="66">
        <v>8</v>
      </c>
      <c r="N20" s="66">
        <v>8</v>
      </c>
      <c r="O20" s="66">
        <v>9</v>
      </c>
      <c r="P20" s="66">
        <f t="shared" si="0"/>
        <v>81</v>
      </c>
    </row>
    <row r="21" spans="1:16" x14ac:dyDescent="0.35">
      <c r="A21" s="70" t="str">
        <f>'SM Draw'!A22</f>
        <v>SCR</v>
      </c>
      <c r="B21" s="28" t="str">
        <f>CONCATENATE('SM Draw'!B22," ",'SM Draw'!C22)</f>
        <v>Nickayla Lyons</v>
      </c>
      <c r="C21" s="28" t="str">
        <f>'SM Draw'!D22</f>
        <v>WAVERLEY DOWNS BIG JIM</v>
      </c>
      <c r="D21" s="28" t="str">
        <f>'SM Draw'!E22</f>
        <v xml:space="preserve">St. Ursula's College Toowoomba </v>
      </c>
      <c r="E21" s="28">
        <f>'SM Draw'!F22</f>
        <v>7391</v>
      </c>
      <c r="F21" s="65"/>
      <c r="G21" s="66"/>
      <c r="H21" s="66"/>
      <c r="I21" s="66"/>
      <c r="J21" s="66"/>
      <c r="K21" s="66"/>
      <c r="L21" s="66"/>
      <c r="M21" s="66"/>
      <c r="N21" s="66"/>
      <c r="O21" s="66"/>
      <c r="P21" s="66">
        <f t="shared" si="0"/>
        <v>0</v>
      </c>
    </row>
    <row r="22" spans="1:16" x14ac:dyDescent="0.35">
      <c r="A22" s="70" t="str">
        <f>'SM Draw'!A23</f>
        <v>10 min break</v>
      </c>
      <c r="B22" s="28"/>
      <c r="C22" s="28"/>
      <c r="D22" s="28"/>
      <c r="E22" s="28"/>
      <c r="F22" s="65"/>
      <c r="G22" s="66"/>
      <c r="H22" s="66"/>
      <c r="I22" s="66"/>
      <c r="J22" s="66"/>
      <c r="K22" s="66"/>
      <c r="L22" s="66"/>
      <c r="M22" s="66"/>
      <c r="N22" s="66"/>
      <c r="O22" s="66"/>
      <c r="P22" s="66">
        <f t="shared" si="0"/>
        <v>0</v>
      </c>
    </row>
    <row r="23" spans="1:16" s="44" customFormat="1" ht="15.5" x14ac:dyDescent="0.35">
      <c r="A23" s="69" t="str">
        <f>'SM Draw'!A24</f>
        <v>SM4 Showman 4 phase - 45cm Secondary</v>
      </c>
      <c r="B23" s="59"/>
      <c r="C23" s="60"/>
      <c r="D23" s="60"/>
      <c r="E23" s="60"/>
      <c r="F23" s="61"/>
      <c r="G23" s="62"/>
      <c r="H23" s="62"/>
      <c r="I23" s="62"/>
      <c r="J23" s="62"/>
      <c r="K23" s="62"/>
      <c r="L23" s="62"/>
      <c r="M23" s="62"/>
      <c r="N23" s="62"/>
      <c r="O23" s="62"/>
      <c r="P23" s="62">
        <f t="shared" si="0"/>
        <v>0</v>
      </c>
    </row>
    <row r="24" spans="1:16" x14ac:dyDescent="0.35">
      <c r="A24" s="70">
        <f>'SM Draw'!A25</f>
        <v>11.18</v>
      </c>
      <c r="B24" s="28" t="str">
        <f>CONCATENATE('SM Draw'!B25," ",'SM Draw'!C25)</f>
        <v>Danneika Lyons</v>
      </c>
      <c r="C24" s="28" t="str">
        <f>'SM Draw'!D25</f>
        <v>GRENADIER SEQUIN</v>
      </c>
      <c r="D24" s="28" t="str">
        <f>'SM Draw'!E25</f>
        <v xml:space="preserve">St. Ursula's Toowoomba </v>
      </c>
      <c r="E24" s="28">
        <f>'SM Draw'!F25</f>
        <v>7368</v>
      </c>
      <c r="F24" s="65">
        <v>8</v>
      </c>
      <c r="G24" s="66">
        <v>8</v>
      </c>
      <c r="H24" s="66">
        <v>6</v>
      </c>
      <c r="I24" s="66">
        <v>7</v>
      </c>
      <c r="J24" s="66">
        <v>7</v>
      </c>
      <c r="K24" s="66">
        <v>8</v>
      </c>
      <c r="L24" s="66">
        <v>6</v>
      </c>
      <c r="M24" s="66">
        <v>7</v>
      </c>
      <c r="N24" s="66">
        <v>6</v>
      </c>
      <c r="O24" s="66">
        <v>7</v>
      </c>
      <c r="P24" s="66">
        <f t="shared" si="0"/>
        <v>70</v>
      </c>
    </row>
    <row r="25" spans="1:16" x14ac:dyDescent="0.35">
      <c r="A25" s="70">
        <f>'SM Draw'!A26</f>
        <v>11.25</v>
      </c>
      <c r="B25" s="28" t="str">
        <f>CONCATENATE('SM Draw'!B26," ",'SM Draw'!C26)</f>
        <v>Erin Johnston</v>
      </c>
      <c r="C25" s="28" t="str">
        <f>'SM Draw'!D26</f>
        <v>JANNIE</v>
      </c>
      <c r="D25" s="28" t="str">
        <f>'SM Draw'!E26</f>
        <v>West Moreton Anglican College - Karrabin</v>
      </c>
      <c r="E25" s="28">
        <f>'SM Draw'!F26</f>
        <v>7275</v>
      </c>
      <c r="F25" s="65">
        <v>8</v>
      </c>
      <c r="G25" s="66">
        <v>7</v>
      </c>
      <c r="H25" s="66">
        <v>7</v>
      </c>
      <c r="I25" s="66">
        <v>8</v>
      </c>
      <c r="J25" s="66">
        <v>7</v>
      </c>
      <c r="K25" s="66">
        <v>8</v>
      </c>
      <c r="L25" s="66">
        <v>8</v>
      </c>
      <c r="M25" s="66">
        <v>7</v>
      </c>
      <c r="N25" s="66">
        <v>7</v>
      </c>
      <c r="O25" s="66">
        <v>7</v>
      </c>
      <c r="P25" s="66">
        <f t="shared" si="0"/>
        <v>74</v>
      </c>
    </row>
    <row r="26" spans="1:16" x14ac:dyDescent="0.35">
      <c r="A26" s="70">
        <f>'SM Draw'!A27</f>
        <v>11.32</v>
      </c>
      <c r="B26" s="28" t="str">
        <f>CONCATENATE('SM Draw'!B27," ",'SM Draw'!C27)</f>
        <v>Grace Muirhead</v>
      </c>
      <c r="C26" s="28" t="str">
        <f>'SM Draw'!D27</f>
        <v>DANSON DONNERBOY</v>
      </c>
      <c r="D26" s="28" t="str">
        <f>'SM Draw'!E27</f>
        <v>The Glennie School - Toowoomba</v>
      </c>
      <c r="E26" s="28">
        <f>'SM Draw'!F27</f>
        <v>7290</v>
      </c>
      <c r="F26" s="65">
        <v>7</v>
      </c>
      <c r="G26" s="66">
        <v>6</v>
      </c>
      <c r="H26" s="66">
        <v>7</v>
      </c>
      <c r="I26" s="66">
        <v>8</v>
      </c>
      <c r="J26" s="66">
        <v>5</v>
      </c>
      <c r="K26" s="66">
        <v>6</v>
      </c>
      <c r="L26" s="66">
        <v>6</v>
      </c>
      <c r="M26" s="66">
        <v>7</v>
      </c>
      <c r="N26" s="66">
        <v>5</v>
      </c>
      <c r="O26" s="66">
        <v>7</v>
      </c>
      <c r="P26" s="66">
        <f t="shared" si="0"/>
        <v>64</v>
      </c>
    </row>
    <row r="27" spans="1:16" x14ac:dyDescent="0.35">
      <c r="A27" s="70">
        <f>'SM Draw'!A28</f>
        <v>0</v>
      </c>
      <c r="B27" s="28" t="str">
        <f>CONCATENATE('SM Draw'!B28," ",'SM Draw'!C28)</f>
        <v xml:space="preserve"> </v>
      </c>
      <c r="C27" s="28">
        <f>'SM Draw'!D28</f>
        <v>0</v>
      </c>
      <c r="D27" s="28">
        <f>'SM Draw'!E28</f>
        <v>0</v>
      </c>
      <c r="E27" s="28">
        <f>'SM Draw'!F28</f>
        <v>0</v>
      </c>
      <c r="F27" s="65"/>
      <c r="G27" s="66"/>
      <c r="H27" s="66"/>
      <c r="I27" s="66"/>
      <c r="J27" s="66"/>
      <c r="K27" s="66"/>
      <c r="L27" s="66"/>
      <c r="M27" s="66"/>
      <c r="N27" s="66"/>
      <c r="O27" s="66"/>
      <c r="P27" s="66">
        <f t="shared" si="0"/>
        <v>0</v>
      </c>
    </row>
    <row r="28" spans="1:16" s="11" customFormat="1" x14ac:dyDescent="0.35">
      <c r="A28" s="70">
        <f>'SM Draw'!A29</f>
        <v>0</v>
      </c>
      <c r="B28" s="28" t="str">
        <f>CONCATENATE('SM Draw'!B29," ",'SM Draw'!C29)</f>
        <v xml:space="preserve"> </v>
      </c>
      <c r="C28" s="28">
        <f>'SM Draw'!D29</f>
        <v>0</v>
      </c>
      <c r="D28" s="28">
        <f>'SM Draw'!E29</f>
        <v>0</v>
      </c>
      <c r="E28" s="28">
        <f>'SM Draw'!F29</f>
        <v>0</v>
      </c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6">
        <f t="shared" si="0"/>
        <v>0</v>
      </c>
    </row>
    <row r="29" spans="1:16" s="44" customFormat="1" ht="15.5" x14ac:dyDescent="0.35">
      <c r="A29" s="69" t="str">
        <f>'SM Draw'!A31</f>
        <v xml:space="preserve">SM3 Showman 3 Phase Secondary </v>
      </c>
      <c r="B29" s="59"/>
      <c r="C29" s="60"/>
      <c r="D29" s="60"/>
      <c r="E29" s="60"/>
      <c r="F29" s="61"/>
      <c r="G29" s="62"/>
      <c r="H29" s="62"/>
      <c r="I29" s="62"/>
      <c r="J29" s="62"/>
      <c r="K29" s="62"/>
      <c r="L29" s="62"/>
      <c r="M29" s="62"/>
      <c r="N29" s="62"/>
      <c r="O29" s="62"/>
      <c r="P29" s="62">
        <f t="shared" si="0"/>
        <v>0</v>
      </c>
    </row>
    <row r="30" spans="1:16" x14ac:dyDescent="0.35">
      <c r="A30" s="70">
        <f>'SM Draw'!A32</f>
        <v>9</v>
      </c>
      <c r="B30" s="28" t="str">
        <f>CONCATENATE('SM Draw'!B32," ",'SM Draw'!C32)</f>
        <v>Holly Wilkie</v>
      </c>
      <c r="C30" s="28" t="str">
        <f>'SM Draw'!D32</f>
        <v>MY FORTIFIED</v>
      </c>
      <c r="D30" s="28" t="str">
        <f>'SM Draw'!E32</f>
        <v>The Glennie School - Toowoomba</v>
      </c>
      <c r="E30" s="28">
        <f>'SM Draw'!F32</f>
        <v>6978</v>
      </c>
      <c r="F30" s="65"/>
      <c r="G30" s="66"/>
      <c r="H30" s="66"/>
      <c r="I30" s="66"/>
      <c r="J30" s="66"/>
      <c r="K30" s="66"/>
      <c r="L30" s="66"/>
      <c r="M30" s="66"/>
      <c r="N30" s="66"/>
      <c r="O30" s="66"/>
      <c r="P30" s="66">
        <f t="shared" si="0"/>
        <v>0</v>
      </c>
    </row>
    <row r="31" spans="1:16" x14ac:dyDescent="0.35">
      <c r="A31" s="70">
        <f>'SM Draw'!A33</f>
        <v>9.07</v>
      </c>
      <c r="B31" s="28" t="str">
        <f>CONCATENATE('SM Draw'!B33," ",'SM Draw'!C33)</f>
        <v>Lexie Armstrong</v>
      </c>
      <c r="C31" s="28" t="str">
        <f>'SM Draw'!D33</f>
        <v>ROSE-AIR DIPLOMAT</v>
      </c>
      <c r="D31" s="28" t="str">
        <f>'SM Draw'!E33</f>
        <v>Emmaus College - Jimboomba</v>
      </c>
      <c r="E31" s="28">
        <f>'SM Draw'!F33</f>
        <v>5104</v>
      </c>
      <c r="F31" s="65"/>
      <c r="G31" s="66"/>
      <c r="H31" s="66"/>
      <c r="I31" s="66"/>
      <c r="J31" s="66"/>
      <c r="K31" s="66"/>
      <c r="L31" s="66"/>
      <c r="M31" s="66"/>
      <c r="N31" s="66"/>
      <c r="O31" s="66"/>
      <c r="P31" s="66">
        <f t="shared" si="0"/>
        <v>0</v>
      </c>
    </row>
    <row r="32" spans="1:16" x14ac:dyDescent="0.35">
      <c r="A32" s="70">
        <f>'SM Draw'!A34</f>
        <v>9.14</v>
      </c>
      <c r="B32" s="28" t="str">
        <f>CONCATENATE('SM Draw'!B34," ",'SM Draw'!C34)</f>
        <v>Mia Pace</v>
      </c>
      <c r="C32" s="28" t="str">
        <f>'SM Draw'!D34</f>
        <v>GLENORMISTON DUNMURRY</v>
      </c>
      <c r="D32" s="28" t="str">
        <f>'SM Draw'!E34</f>
        <v>Faith Lutheran College - Plainland</v>
      </c>
      <c r="E32" s="28">
        <f>'SM Draw'!F34</f>
        <v>6840</v>
      </c>
      <c r="F32" s="65"/>
      <c r="G32" s="66"/>
      <c r="H32" s="66"/>
      <c r="I32" s="66"/>
      <c r="J32" s="66"/>
      <c r="K32" s="66"/>
      <c r="L32" s="66"/>
      <c r="M32" s="66"/>
      <c r="N32" s="66"/>
      <c r="O32" s="66"/>
      <c r="P32" s="66">
        <f t="shared" si="0"/>
        <v>0</v>
      </c>
    </row>
    <row r="33" spans="1:16" x14ac:dyDescent="0.35">
      <c r="A33" s="70">
        <f>'SM Draw'!A35</f>
        <v>9.2100000000000009</v>
      </c>
      <c r="B33" s="28" t="str">
        <f>CONCATENATE('SM Draw'!B35," ",'SM Draw'!C35)</f>
        <v>Nina Sorensen</v>
      </c>
      <c r="C33" s="28" t="str">
        <f>'SM Draw'!D35</f>
        <v>LETHAL OSCAR</v>
      </c>
      <c r="D33" s="28" t="str">
        <f>'SM Draw'!E35</f>
        <v>Fairholme College - Toowoomba</v>
      </c>
      <c r="E33" s="28">
        <f>'SM Draw'!F35</f>
        <v>7103</v>
      </c>
      <c r="F33" s="65"/>
      <c r="G33" s="66"/>
      <c r="H33" s="66"/>
      <c r="I33" s="66"/>
      <c r="J33" s="66"/>
      <c r="K33" s="66"/>
      <c r="L33" s="66"/>
      <c r="M33" s="66"/>
      <c r="N33" s="66"/>
      <c r="O33" s="66"/>
      <c r="P33" s="66">
        <f t="shared" si="0"/>
        <v>0</v>
      </c>
    </row>
    <row r="34" spans="1:16" x14ac:dyDescent="0.35">
      <c r="A34" s="70" t="str">
        <f>'SM Draw'!A36</f>
        <v>SCR</v>
      </c>
      <c r="B34" s="28" t="str">
        <f>CONCATENATE('SM Draw'!B36," ",'SM Draw'!C36)</f>
        <v>Shelby Emmerton</v>
      </c>
      <c r="C34" s="28" t="str">
        <f>'SM Draw'!D36</f>
        <v>KOHINOOR AURORA</v>
      </c>
      <c r="D34" s="28" t="str">
        <f>'SM Draw'!E36</f>
        <v>The Glennie School - Toowoomba</v>
      </c>
      <c r="E34" s="28">
        <f>'SM Draw'!F36</f>
        <v>7384</v>
      </c>
      <c r="F34" s="65"/>
      <c r="G34" s="66"/>
      <c r="H34" s="66"/>
      <c r="I34" s="66"/>
      <c r="J34" s="66"/>
      <c r="K34" s="66"/>
      <c r="L34" s="66"/>
      <c r="M34" s="66"/>
      <c r="N34" s="66"/>
      <c r="O34" s="66"/>
      <c r="P34" s="66">
        <f t="shared" si="0"/>
        <v>0</v>
      </c>
    </row>
    <row r="35" spans="1:16" x14ac:dyDescent="0.35">
      <c r="A35" s="70" t="str">
        <f>'SM Draw'!A37</f>
        <v>10 min break</v>
      </c>
      <c r="B35" s="28"/>
      <c r="C35" s="28"/>
      <c r="D35" s="28"/>
      <c r="E35" s="28"/>
      <c r="F35" s="65"/>
      <c r="G35" s="66"/>
      <c r="H35" s="66"/>
      <c r="I35" s="66"/>
      <c r="J35" s="66"/>
      <c r="K35" s="66"/>
      <c r="L35" s="66"/>
      <c r="M35" s="66"/>
      <c r="N35" s="66"/>
      <c r="O35" s="66"/>
      <c r="P35" s="66">
        <f t="shared" si="0"/>
        <v>0</v>
      </c>
    </row>
    <row r="36" spans="1:16" s="44" customFormat="1" ht="15.5" x14ac:dyDescent="0.35">
      <c r="A36" s="69" t="str">
        <f>'SM Draw'!A38</f>
        <v>SM1 Showman 3 phase Primary</v>
      </c>
      <c r="B36" s="59"/>
      <c r="C36" s="60"/>
      <c r="D36" s="60"/>
      <c r="E36" s="60"/>
      <c r="F36" s="61"/>
      <c r="G36" s="62"/>
      <c r="H36" s="62"/>
      <c r="I36" s="62"/>
      <c r="J36" s="62"/>
      <c r="K36" s="62"/>
      <c r="L36" s="62"/>
      <c r="M36" s="62"/>
      <c r="N36" s="62"/>
      <c r="O36" s="62"/>
      <c r="P36" s="62">
        <f t="shared" si="0"/>
        <v>0</v>
      </c>
    </row>
    <row r="37" spans="1:16" x14ac:dyDescent="0.35">
      <c r="A37" s="70">
        <f>'SM Draw'!A39</f>
        <v>9.4499999999999993</v>
      </c>
      <c r="B37" s="28" t="str">
        <f>CONCATENATE('SM Draw'!B39," ",'SM Draw'!C39)</f>
        <v>Shakira Hilton</v>
      </c>
      <c r="C37" s="28" t="str">
        <f>'SM Draw'!D39</f>
        <v>CARBINES LETHAL COPY</v>
      </c>
      <c r="D37" s="28" t="str">
        <f>'SM Draw'!E39</f>
        <v>The Scots PGC College - Warwick</v>
      </c>
      <c r="E37" s="28">
        <f>'SM Draw'!F39</f>
        <v>7392</v>
      </c>
      <c r="F37" s="65"/>
      <c r="G37" s="66"/>
      <c r="H37" s="66"/>
      <c r="I37" s="66"/>
      <c r="J37" s="66"/>
      <c r="K37" s="66"/>
      <c r="L37" s="66"/>
      <c r="M37" s="66"/>
      <c r="N37" s="66"/>
      <c r="O37" s="66"/>
      <c r="P37" s="66">
        <f t="shared" si="0"/>
        <v>0</v>
      </c>
    </row>
    <row r="38" spans="1:16" x14ac:dyDescent="0.35">
      <c r="A38" s="70">
        <f>'SM Draw'!A40</f>
        <v>9.5299999999999994</v>
      </c>
      <c r="B38" s="28" t="str">
        <f>CONCATENATE('SM Draw'!B40," ",'SM Draw'!C40)</f>
        <v>Bronte Rigney</v>
      </c>
      <c r="C38" s="28" t="str">
        <f>'SM Draw'!D40</f>
        <v xml:space="preserve">WORKALOT ROCKIN ROYALTY </v>
      </c>
      <c r="D38" s="28" t="str">
        <f>'SM Draw'!E40</f>
        <v>St Patricks School - St George</v>
      </c>
      <c r="E38" s="28">
        <f>'SM Draw'!F40</f>
        <v>6612</v>
      </c>
      <c r="F38" s="65"/>
      <c r="G38" s="66"/>
      <c r="H38" s="66"/>
      <c r="I38" s="66"/>
      <c r="J38" s="66"/>
      <c r="K38" s="66"/>
      <c r="L38" s="66"/>
      <c r="M38" s="66"/>
      <c r="N38" s="66"/>
      <c r="O38" s="66"/>
      <c r="P38" s="66">
        <f t="shared" si="0"/>
        <v>0</v>
      </c>
    </row>
    <row r="39" spans="1:16" x14ac:dyDescent="0.35">
      <c r="A39" s="70">
        <f>'SM Draw'!A41</f>
        <v>10.01</v>
      </c>
      <c r="B39" s="28" t="str">
        <f>CONCATENATE('SM Draw'!B41," ",'SM Draw'!C41)</f>
        <v>Holly Hurst</v>
      </c>
      <c r="C39" s="28" t="str">
        <f>'SM Draw'!D41</f>
        <v>MISTIE ARIZONA</v>
      </c>
      <c r="D39" s="28" t="str">
        <f>'SM Draw'!E41</f>
        <v>St Thomas Mores Primary School - Toowoomba</v>
      </c>
      <c r="E39" s="28">
        <f>'SM Draw'!F41</f>
        <v>6199</v>
      </c>
      <c r="F39" s="65"/>
      <c r="G39" s="66"/>
      <c r="H39" s="66"/>
      <c r="I39" s="66"/>
      <c r="J39" s="66"/>
      <c r="K39" s="66"/>
      <c r="L39" s="66"/>
      <c r="M39" s="66"/>
      <c r="N39" s="66"/>
      <c r="O39" s="66"/>
      <c r="P39" s="66">
        <f t="shared" si="0"/>
        <v>0</v>
      </c>
    </row>
    <row r="40" spans="1:16" x14ac:dyDescent="0.35">
      <c r="A40" s="70">
        <f>'SM Draw'!A42</f>
        <v>10.09</v>
      </c>
      <c r="B40" s="28" t="str">
        <f>CONCATENATE('SM Draw'!B42," ",'SM Draw'!C42)</f>
        <v>Keeleigh Wise</v>
      </c>
      <c r="C40" s="28" t="str">
        <f>'SM Draw'!D42</f>
        <v>HALF MOON BEETLES CHOICE</v>
      </c>
      <c r="D40" s="28" t="str">
        <f>'SM Draw'!E42</f>
        <v xml:space="preserve">Toowoomba Anglican College &amp; Preparatory School - </v>
      </c>
      <c r="E40" s="28">
        <f>'SM Draw'!F42</f>
        <v>6986</v>
      </c>
      <c r="F40" s="65"/>
      <c r="G40" s="66"/>
      <c r="H40" s="66"/>
      <c r="I40" s="66"/>
      <c r="J40" s="66"/>
      <c r="K40" s="66"/>
      <c r="L40" s="66"/>
      <c r="M40" s="66"/>
      <c r="N40" s="66"/>
      <c r="O40" s="66"/>
      <c r="P40" s="66">
        <f t="shared" si="0"/>
        <v>0</v>
      </c>
    </row>
    <row r="41" spans="1:16" x14ac:dyDescent="0.35">
      <c r="A41" s="70">
        <f>'SM Draw'!A43</f>
        <v>10.17</v>
      </c>
      <c r="B41" s="28" t="str">
        <f>CONCATENATE('SM Draw'!B43," ",'SM Draw'!C43)</f>
        <v>Charlotte Ostwald</v>
      </c>
      <c r="C41" s="28" t="str">
        <f>'SM Draw'!D43</f>
        <v>KINGS GINA</v>
      </c>
      <c r="D41" s="28" t="str">
        <f>'SM Draw'!E43</f>
        <v>St Stephen's Primary School Pittsworth - Pittswort</v>
      </c>
      <c r="E41" s="28">
        <f>'SM Draw'!F43</f>
        <v>7140</v>
      </c>
      <c r="F41" s="65"/>
      <c r="G41" s="66"/>
      <c r="H41" s="66"/>
      <c r="I41" s="66"/>
      <c r="J41" s="66"/>
      <c r="K41" s="66"/>
      <c r="L41" s="66"/>
      <c r="M41" s="66"/>
      <c r="N41" s="66"/>
      <c r="O41" s="66"/>
      <c r="P41" s="66">
        <f t="shared" si="0"/>
        <v>0</v>
      </c>
    </row>
    <row r="42" spans="1:16" x14ac:dyDescent="0.35">
      <c r="A42" s="70">
        <f>'SM Draw'!A44</f>
        <v>10.25</v>
      </c>
      <c r="B42" s="28" t="str">
        <f>CONCATENATE('SM Draw'!B44," ",'SM Draw'!C44)</f>
        <v>Sophie Brennan</v>
      </c>
      <c r="C42" s="28" t="str">
        <f>'SM Draw'!D44</f>
        <v>OAKLANDS PARK UNION JACK</v>
      </c>
      <c r="D42" s="28" t="str">
        <f>'SM Draw'!E44</f>
        <v>The Scots PGC College - Warwick</v>
      </c>
      <c r="E42" s="28">
        <f>'SM Draw'!F44</f>
        <v>6297</v>
      </c>
      <c r="F42" s="65"/>
      <c r="G42" s="66"/>
      <c r="H42" s="66"/>
      <c r="I42" s="66"/>
      <c r="J42" s="66"/>
      <c r="K42" s="66"/>
      <c r="L42" s="66"/>
      <c r="M42" s="66"/>
      <c r="N42" s="66"/>
      <c r="O42" s="66"/>
      <c r="P42" s="66">
        <f t="shared" si="0"/>
        <v>0</v>
      </c>
    </row>
    <row r="43" spans="1:16" x14ac:dyDescent="0.35">
      <c r="A43" s="70">
        <f>'SM Draw'!A45</f>
        <v>10.33</v>
      </c>
      <c r="B43" s="28" t="str">
        <f>CONCATENATE('SM Draw'!B45," ",'SM Draw'!C45)</f>
        <v xml:space="preserve"> </v>
      </c>
      <c r="C43" s="28">
        <f>'SM Draw'!D45</f>
        <v>0</v>
      </c>
      <c r="D43" s="28">
        <f>'SM Draw'!E45</f>
        <v>0</v>
      </c>
      <c r="E43" s="28">
        <f>'SM Draw'!F45</f>
        <v>0</v>
      </c>
      <c r="F43" s="65"/>
      <c r="G43" s="66"/>
      <c r="H43" s="66"/>
      <c r="I43" s="66"/>
      <c r="J43" s="66"/>
      <c r="K43" s="66"/>
      <c r="L43" s="66"/>
      <c r="M43" s="66"/>
      <c r="N43" s="66"/>
      <c r="O43" s="66"/>
      <c r="P43" s="66">
        <f t="shared" si="0"/>
        <v>0</v>
      </c>
    </row>
    <row r="44" spans="1:16" x14ac:dyDescent="0.35">
      <c r="A44" s="70">
        <f>'SM Draw'!A46</f>
        <v>10.41</v>
      </c>
      <c r="B44" s="28" t="str">
        <f>CONCATENATE('SM Draw'!B46," ",'SM Draw'!C46)</f>
        <v>Shakira Hilton</v>
      </c>
      <c r="C44" s="28" t="str">
        <f>'SM Draw'!D46</f>
        <v xml:space="preserve">KAMILAROI GRADUATE </v>
      </c>
      <c r="D44" s="28" t="str">
        <f>'SM Draw'!E46</f>
        <v>The Scots PGC College - Warwick</v>
      </c>
      <c r="E44" s="28">
        <f>'SM Draw'!F46</f>
        <v>6710</v>
      </c>
      <c r="F44" s="65"/>
      <c r="G44" s="66"/>
      <c r="H44" s="66"/>
      <c r="I44" s="66"/>
      <c r="J44" s="66"/>
      <c r="K44" s="66"/>
      <c r="L44" s="66"/>
      <c r="M44" s="66"/>
      <c r="N44" s="66"/>
      <c r="O44" s="66"/>
      <c r="P44" s="66">
        <f t="shared" si="0"/>
        <v>0</v>
      </c>
    </row>
    <row r="45" spans="1:16" s="44" customFormat="1" ht="15.5" x14ac:dyDescent="0.35">
      <c r="A45" s="69" t="str">
        <f>'SM Draw'!A47</f>
        <v>SM2 Showman 4 phase - 45cm Primary</v>
      </c>
      <c r="B45" s="59"/>
      <c r="C45" s="60"/>
      <c r="D45" s="60"/>
      <c r="E45" s="60"/>
      <c r="F45" s="61"/>
      <c r="G45" s="62"/>
      <c r="H45" s="62"/>
      <c r="I45" s="62"/>
      <c r="J45" s="62"/>
      <c r="K45" s="62"/>
      <c r="L45" s="62"/>
      <c r="M45" s="62"/>
      <c r="N45" s="62"/>
      <c r="O45" s="62"/>
      <c r="P45" s="62">
        <f t="shared" si="0"/>
        <v>0</v>
      </c>
    </row>
    <row r="46" spans="1:16" x14ac:dyDescent="0.35">
      <c r="A46" s="70" t="str">
        <f>'SM Draw'!A48</f>
        <v>SCR</v>
      </c>
      <c r="B46" s="28" t="str">
        <f>CONCATENATE('SM Draw'!B48," ",'SM Draw'!C48)</f>
        <v>Siena Fisher-peters</v>
      </c>
      <c r="C46" s="28" t="str">
        <f>'SM Draw'!D48</f>
        <v>WESLEY DALE LOVEHEART</v>
      </c>
      <c r="D46" s="28" t="str">
        <f>'SM Draw'!E48</f>
        <v>West Moreton Anglican College - Karrabin</v>
      </c>
      <c r="E46" s="28">
        <f>'SM Draw'!F48</f>
        <v>7149</v>
      </c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66">
        <f t="shared" si="0"/>
        <v>0</v>
      </c>
    </row>
    <row r="47" spans="1:16" x14ac:dyDescent="0.35">
      <c r="A47" s="70" t="str">
        <f>'SM Draw'!A49</f>
        <v>SCR</v>
      </c>
      <c r="B47" s="28" t="str">
        <f>CONCATENATE('SM Draw'!B49," ",'SM Draw'!C49)</f>
        <v>Emma Fitzgerald</v>
      </c>
      <c r="C47" s="28" t="str">
        <f>'SM Draw'!D49</f>
        <v>KENARLA LADY LENA</v>
      </c>
      <c r="D47" s="28" t="str">
        <f>'SM Draw'!E49</f>
        <v>The Glennie School - Toowoomba</v>
      </c>
      <c r="E47" s="28">
        <f>'SM Draw'!F49</f>
        <v>6890</v>
      </c>
      <c r="F47" s="65"/>
      <c r="G47" s="66"/>
      <c r="H47" s="66"/>
      <c r="I47" s="66"/>
      <c r="J47" s="66"/>
      <c r="K47" s="66"/>
      <c r="L47" s="66"/>
      <c r="M47" s="66"/>
      <c r="N47" s="66"/>
      <c r="O47" s="66"/>
      <c r="P47" s="66">
        <f t="shared" si="0"/>
        <v>0</v>
      </c>
    </row>
    <row r="48" spans="1:16" x14ac:dyDescent="0.35">
      <c r="A48" s="70" t="str">
        <f>'SM Draw'!A50</f>
        <v>SCR</v>
      </c>
      <c r="B48" s="28" t="str">
        <f>CONCATENATE('SM Draw'!B50," ",'SM Draw'!C50)</f>
        <v>Georgette Emmerton</v>
      </c>
      <c r="C48" s="28" t="str">
        <f>'SM Draw'!D50</f>
        <v>APACHE KITTEN</v>
      </c>
      <c r="D48" s="28" t="str">
        <f>'SM Draw'!E50</f>
        <v>Mundubbera State School - Mundubbera</v>
      </c>
      <c r="E48" s="28">
        <f>'SM Draw'!F50</f>
        <v>6349</v>
      </c>
      <c r="F48" s="65"/>
      <c r="G48" s="66"/>
      <c r="H48" s="66"/>
      <c r="I48" s="66"/>
      <c r="J48" s="66"/>
      <c r="K48" s="66"/>
      <c r="L48" s="66"/>
      <c r="M48" s="66"/>
      <c r="N48" s="66"/>
      <c r="O48" s="66"/>
      <c r="P48" s="66">
        <f t="shared" si="0"/>
        <v>0</v>
      </c>
    </row>
    <row r="49" spans="1:16" x14ac:dyDescent="0.35">
      <c r="A49" s="70">
        <f>'SM Draw'!A51</f>
        <v>11.09</v>
      </c>
      <c r="B49" s="28" t="str">
        <f>CONCATENATE('SM Draw'!B51," ",'SM Draw'!C51)</f>
        <v>Jack Perkins</v>
      </c>
      <c r="C49" s="28" t="str">
        <f>'SM Draw'!D51</f>
        <v>CORVAN PARK LATTE</v>
      </c>
      <c r="D49" s="28" t="str">
        <f>'SM Draw'!E51</f>
        <v>The Scots PGC College - Warwick</v>
      </c>
      <c r="E49" s="28">
        <f>'SM Draw'!F51</f>
        <v>6718</v>
      </c>
      <c r="F49" s="65">
        <v>8</v>
      </c>
      <c r="G49" s="66">
        <v>8</v>
      </c>
      <c r="H49" s="66">
        <v>7</v>
      </c>
      <c r="I49" s="66">
        <v>8</v>
      </c>
      <c r="J49" s="66">
        <v>8</v>
      </c>
      <c r="K49" s="66">
        <v>8</v>
      </c>
      <c r="L49" s="66">
        <v>8</v>
      </c>
      <c r="M49" s="66">
        <v>8</v>
      </c>
      <c r="N49" s="66">
        <v>7</v>
      </c>
      <c r="O49" s="66">
        <v>7</v>
      </c>
      <c r="P49" s="66">
        <f t="shared" si="0"/>
        <v>77</v>
      </c>
    </row>
    <row r="50" spans="1:16" x14ac:dyDescent="0.35">
      <c r="A50" s="70">
        <f>'SM Draw'!A52</f>
        <v>11.16</v>
      </c>
      <c r="B50" s="28" t="str">
        <f>CONCATENATE('SM Draw'!B52," ",'SM Draw'!C52)</f>
        <v>Bronte Rigney</v>
      </c>
      <c r="C50" s="28" t="str">
        <f>'SM Draw'!D52</f>
        <v>TITAN DEBUT</v>
      </c>
      <c r="D50" s="28" t="str">
        <f>'SM Draw'!E52</f>
        <v>St Patricks School - St George</v>
      </c>
      <c r="E50" s="28">
        <f>'SM Draw'!F52</f>
        <v>7062</v>
      </c>
      <c r="F50" s="65">
        <v>8</v>
      </c>
      <c r="G50" s="66">
        <v>8</v>
      </c>
      <c r="H50" s="66">
        <v>7</v>
      </c>
      <c r="I50" s="66">
        <v>8</v>
      </c>
      <c r="J50" s="66">
        <v>7</v>
      </c>
      <c r="K50" s="66">
        <v>7</v>
      </c>
      <c r="L50" s="66">
        <v>8</v>
      </c>
      <c r="M50" s="66">
        <v>8</v>
      </c>
      <c r="N50" s="66">
        <v>7</v>
      </c>
      <c r="O50" s="66">
        <v>7</v>
      </c>
      <c r="P50" s="66">
        <f t="shared" si="0"/>
        <v>75</v>
      </c>
    </row>
    <row r="51" spans="1:16" x14ac:dyDescent="0.35">
      <c r="A51" s="70">
        <f>'SM Draw'!A53</f>
        <v>0</v>
      </c>
      <c r="B51" s="28" t="str">
        <f>CONCATENATE('SM Draw'!B53," ",'SM Draw'!C53)</f>
        <v xml:space="preserve"> </v>
      </c>
      <c r="C51" s="28">
        <f>'SM Draw'!D53</f>
        <v>0</v>
      </c>
      <c r="D51" s="28">
        <f>'SM Draw'!E53</f>
        <v>0</v>
      </c>
      <c r="E51" s="28">
        <f>'SM Draw'!F53</f>
        <v>0</v>
      </c>
      <c r="F51" s="65"/>
      <c r="G51" s="66"/>
      <c r="H51" s="66"/>
      <c r="I51" s="66"/>
      <c r="J51" s="66"/>
      <c r="K51" s="66"/>
      <c r="L51" s="66"/>
      <c r="M51" s="66"/>
      <c r="N51" s="66"/>
      <c r="O51" s="66"/>
      <c r="P51" s="66">
        <f t="shared" si="0"/>
        <v>0</v>
      </c>
    </row>
    <row r="52" spans="1:16" x14ac:dyDescent="0.35">
      <c r="A52" s="70">
        <f>'SM Draw'!A54</f>
        <v>0</v>
      </c>
      <c r="B52" s="28" t="str">
        <f>CONCATENATE('SM Draw'!B54," ",'SM Draw'!C54)</f>
        <v xml:space="preserve"> </v>
      </c>
      <c r="C52" s="28">
        <f>'SM Draw'!D54</f>
        <v>0</v>
      </c>
      <c r="D52" s="28">
        <f>'SM Draw'!E54</f>
        <v>0</v>
      </c>
      <c r="E52" s="28">
        <f>'SM Draw'!F54</f>
        <v>0</v>
      </c>
      <c r="F52" s="65"/>
      <c r="G52" s="66"/>
      <c r="H52" s="66"/>
      <c r="I52" s="66"/>
      <c r="J52" s="66"/>
      <c r="K52" s="66"/>
      <c r="L52" s="66"/>
      <c r="M52" s="66"/>
      <c r="N52" s="66"/>
      <c r="O52" s="66"/>
      <c r="P52" s="66">
        <f t="shared" si="0"/>
        <v>0</v>
      </c>
    </row>
    <row r="53" spans="1:16" x14ac:dyDescent="0.35">
      <c r="A53" s="70">
        <f>'SM Draw'!A55</f>
        <v>0</v>
      </c>
      <c r="B53" s="28" t="str">
        <f>CONCATENATE('SM Draw'!B55," ",'SM Draw'!C55)</f>
        <v xml:space="preserve"> </v>
      </c>
      <c r="C53" s="28">
        <f>'SM Draw'!D55</f>
        <v>0</v>
      </c>
      <c r="D53" s="28">
        <f>'SM Draw'!E55</f>
        <v>0</v>
      </c>
      <c r="E53" s="28">
        <f>'SM Draw'!F55</f>
        <v>0</v>
      </c>
      <c r="F53" s="65"/>
      <c r="G53" s="66"/>
      <c r="H53" s="66"/>
      <c r="I53" s="66"/>
      <c r="J53" s="66"/>
      <c r="K53" s="66"/>
      <c r="L53" s="66"/>
      <c r="M53" s="66"/>
      <c r="N53" s="66"/>
      <c r="O53" s="66"/>
      <c r="P53" s="66">
        <f t="shared" si="0"/>
        <v>0</v>
      </c>
    </row>
    <row r="54" spans="1:16" x14ac:dyDescent="0.35">
      <c r="A54" s="70">
        <f>'SM Draw'!A56</f>
        <v>0</v>
      </c>
      <c r="B54" s="28" t="str">
        <f>CONCATENATE('SM Draw'!B56," ",'SM Draw'!C56)</f>
        <v xml:space="preserve"> </v>
      </c>
      <c r="C54" s="28">
        <f>'SM Draw'!D56</f>
        <v>0</v>
      </c>
      <c r="D54" s="28">
        <f>'SM Draw'!E56</f>
        <v>0</v>
      </c>
      <c r="E54" s="28">
        <f>'SM Draw'!F56</f>
        <v>0</v>
      </c>
      <c r="F54" s="65"/>
      <c r="G54" s="66"/>
      <c r="H54" s="66"/>
      <c r="I54" s="66"/>
      <c r="J54" s="66"/>
      <c r="K54" s="66"/>
      <c r="L54" s="66"/>
      <c r="M54" s="66"/>
      <c r="N54" s="66"/>
      <c r="O54" s="66"/>
      <c r="P54" s="66">
        <f t="shared" si="0"/>
        <v>0</v>
      </c>
    </row>
    <row r="55" spans="1:16" x14ac:dyDescent="0.35">
      <c r="A55" s="70">
        <f>'SM Draw'!A57</f>
        <v>0</v>
      </c>
      <c r="B55" s="28" t="str">
        <f>CONCATENATE('SM Draw'!B57," ",'SM Draw'!C57)</f>
        <v xml:space="preserve"> </v>
      </c>
      <c r="C55" s="28">
        <f>'SM Draw'!D57</f>
        <v>0</v>
      </c>
      <c r="D55" s="28">
        <f>'SM Draw'!E57</f>
        <v>0</v>
      </c>
      <c r="E55" s="28">
        <f>'SM Draw'!F57</f>
        <v>0</v>
      </c>
      <c r="F55" s="65"/>
      <c r="G55" s="66"/>
      <c r="H55" s="66"/>
      <c r="I55" s="66"/>
      <c r="J55" s="66"/>
      <c r="K55" s="66"/>
      <c r="L55" s="66"/>
      <c r="M55" s="66"/>
      <c r="N55" s="66"/>
      <c r="O55" s="66"/>
      <c r="P55" s="66">
        <f t="shared" si="0"/>
        <v>0</v>
      </c>
    </row>
    <row r="56" spans="1:16" x14ac:dyDescent="0.35">
      <c r="A56" s="70"/>
      <c r="B56" s="28"/>
      <c r="C56" s="28"/>
      <c r="D56" s="28"/>
      <c r="E56" s="28"/>
      <c r="F56" s="65"/>
      <c r="G56" s="66"/>
      <c r="H56" s="66"/>
      <c r="I56" s="66"/>
      <c r="J56" s="66"/>
      <c r="K56" s="66"/>
      <c r="L56" s="66"/>
      <c r="M56" s="66"/>
      <c r="N56" s="66"/>
      <c r="O56" s="66"/>
      <c r="P56" s="66">
        <f t="shared" si="0"/>
        <v>0</v>
      </c>
    </row>
    <row r="57" spans="1:16" x14ac:dyDescent="0.35">
      <c r="A57" s="70"/>
      <c r="B57" s="28"/>
      <c r="C57" s="28"/>
      <c r="D57" s="28"/>
      <c r="E57" s="28"/>
      <c r="F57" s="65"/>
      <c r="G57" s="66"/>
      <c r="H57" s="66"/>
      <c r="I57" s="66"/>
      <c r="J57" s="66"/>
      <c r="K57" s="66"/>
      <c r="L57" s="66"/>
      <c r="M57" s="66"/>
      <c r="N57" s="66"/>
      <c r="O57" s="66"/>
      <c r="P57" s="66">
        <f t="shared" si="0"/>
        <v>0</v>
      </c>
    </row>
    <row r="58" spans="1:16" x14ac:dyDescent="0.35">
      <c r="A58" s="70"/>
      <c r="B58" s="28"/>
      <c r="C58" s="28"/>
      <c r="D58" s="28"/>
      <c r="E58" s="28"/>
      <c r="F58" s="65"/>
      <c r="G58" s="66"/>
      <c r="H58" s="66"/>
      <c r="I58" s="66"/>
      <c r="J58" s="66"/>
      <c r="K58" s="66"/>
      <c r="L58" s="66"/>
      <c r="M58" s="66"/>
      <c r="N58" s="66"/>
      <c r="O58" s="66"/>
      <c r="P58" s="66">
        <f t="shared" si="0"/>
        <v>0</v>
      </c>
    </row>
    <row r="59" spans="1:16" x14ac:dyDescent="0.35">
      <c r="A59" s="70"/>
      <c r="B59" s="28"/>
      <c r="C59" s="28"/>
      <c r="D59" s="28"/>
      <c r="E59" s="28"/>
      <c r="F59" s="65"/>
      <c r="G59" s="66"/>
      <c r="H59" s="66"/>
      <c r="I59" s="66"/>
      <c r="J59" s="66"/>
      <c r="K59" s="66"/>
      <c r="L59" s="66"/>
      <c r="M59" s="66"/>
      <c r="N59" s="66"/>
      <c r="O59" s="66"/>
      <c r="P59" s="66">
        <f t="shared" si="0"/>
        <v>0</v>
      </c>
    </row>
    <row r="60" spans="1:16" x14ac:dyDescent="0.35">
      <c r="A60" s="70"/>
      <c r="B60" s="28"/>
      <c r="C60" s="28"/>
      <c r="D60" s="28"/>
      <c r="E60" s="28"/>
      <c r="F60" s="65"/>
      <c r="G60" s="66"/>
      <c r="H60" s="66"/>
      <c r="I60" s="66"/>
      <c r="J60" s="66"/>
      <c r="K60" s="66"/>
      <c r="L60" s="66"/>
      <c r="M60" s="66"/>
      <c r="N60" s="66"/>
      <c r="O60" s="66"/>
      <c r="P60" s="66">
        <f t="shared" si="0"/>
        <v>0</v>
      </c>
    </row>
    <row r="61" spans="1:16" x14ac:dyDescent="0.35">
      <c r="A61" s="70"/>
      <c r="B61" s="28"/>
      <c r="C61" s="28"/>
      <c r="D61" s="28"/>
      <c r="E61" s="28"/>
      <c r="F61" s="65"/>
      <c r="G61" s="66"/>
      <c r="H61" s="66"/>
      <c r="I61" s="66"/>
      <c r="J61" s="66"/>
      <c r="K61" s="66"/>
      <c r="L61" s="66"/>
      <c r="M61" s="66"/>
      <c r="N61" s="66"/>
      <c r="O61" s="66"/>
      <c r="P61" s="66">
        <f t="shared" si="0"/>
        <v>0</v>
      </c>
    </row>
    <row r="62" spans="1:16" x14ac:dyDescent="0.35">
      <c r="A62" s="70"/>
      <c r="B62" s="28"/>
      <c r="C62" s="28"/>
      <c r="D62" s="28"/>
      <c r="E62" s="28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>
        <f t="shared" si="0"/>
        <v>0</v>
      </c>
    </row>
    <row r="63" spans="1:16" x14ac:dyDescent="0.35">
      <c r="A63" s="70"/>
      <c r="B63" s="28"/>
      <c r="C63" s="28"/>
      <c r="D63" s="28"/>
      <c r="E63" s="28"/>
      <c r="F63" s="65"/>
      <c r="G63" s="66"/>
      <c r="H63" s="66"/>
      <c r="I63" s="66"/>
      <c r="J63" s="66"/>
      <c r="K63" s="66"/>
      <c r="L63" s="66"/>
      <c r="M63" s="66"/>
      <c r="N63" s="66"/>
      <c r="O63" s="66"/>
      <c r="P63" s="66">
        <f t="shared" si="0"/>
        <v>0</v>
      </c>
    </row>
    <row r="64" spans="1:16" x14ac:dyDescent="0.35">
      <c r="A64" s="70"/>
      <c r="B64" s="28"/>
      <c r="C64" s="28"/>
      <c r="D64" s="28"/>
      <c r="E64" s="28"/>
      <c r="F64" s="65"/>
      <c r="G64" s="66"/>
      <c r="H64" s="66"/>
      <c r="I64" s="66"/>
      <c r="J64" s="66"/>
      <c r="K64" s="66"/>
      <c r="L64" s="66"/>
      <c r="M64" s="66"/>
      <c r="N64" s="66"/>
      <c r="O64" s="66"/>
      <c r="P64" s="66">
        <f t="shared" si="0"/>
        <v>0</v>
      </c>
    </row>
    <row r="65" spans="1:16" x14ac:dyDescent="0.35">
      <c r="A65" s="70"/>
      <c r="B65" s="28"/>
      <c r="C65" s="28"/>
      <c r="D65" s="28"/>
      <c r="E65" s="28"/>
      <c r="F65" s="65"/>
      <c r="G65" s="66"/>
      <c r="H65" s="66"/>
      <c r="I65" s="66"/>
      <c r="J65" s="66"/>
      <c r="K65" s="66"/>
      <c r="L65" s="66"/>
      <c r="M65" s="66"/>
      <c r="N65" s="66"/>
      <c r="O65" s="66"/>
      <c r="P65" s="66">
        <f t="shared" si="0"/>
        <v>0</v>
      </c>
    </row>
    <row r="66" spans="1:16" x14ac:dyDescent="0.35">
      <c r="A66" s="70"/>
      <c r="B66" s="30"/>
      <c r="C66" s="31"/>
      <c r="D66" s="30"/>
      <c r="E66" s="31"/>
      <c r="F66" s="65"/>
      <c r="G66" s="66"/>
      <c r="H66" s="66"/>
      <c r="I66" s="66"/>
      <c r="J66" s="66"/>
      <c r="K66" s="66"/>
      <c r="L66" s="66"/>
      <c r="M66" s="66"/>
      <c r="N66" s="66"/>
      <c r="O66" s="66"/>
      <c r="P66" s="66">
        <f t="shared" si="0"/>
        <v>0</v>
      </c>
    </row>
    <row r="67" spans="1:16" ht="15.5" x14ac:dyDescent="0.35">
      <c r="A67" s="70"/>
      <c r="B67" s="41"/>
      <c r="C67" s="41"/>
      <c r="D67" s="41"/>
      <c r="E67" s="41"/>
      <c r="F67" s="65"/>
      <c r="G67" s="66"/>
      <c r="H67" s="66"/>
      <c r="I67" s="66"/>
      <c r="J67" s="66"/>
      <c r="K67" s="66"/>
      <c r="L67" s="66"/>
      <c r="M67" s="66"/>
      <c r="N67" s="66"/>
      <c r="O67" s="66"/>
      <c r="P67" s="66">
        <f t="shared" si="0"/>
        <v>0</v>
      </c>
    </row>
    <row r="68" spans="1:16" x14ac:dyDescent="0.35">
      <c r="A68" s="70"/>
      <c r="B68" s="28"/>
      <c r="C68" s="28"/>
      <c r="D68" s="28"/>
      <c r="E68" s="28"/>
      <c r="F68" s="65"/>
      <c r="G68" s="66"/>
      <c r="H68" s="66"/>
      <c r="I68" s="66"/>
      <c r="J68" s="66"/>
      <c r="K68" s="66"/>
      <c r="L68" s="66"/>
      <c r="M68" s="66"/>
      <c r="N68" s="66"/>
      <c r="O68" s="66"/>
      <c r="P68" s="66">
        <f t="shared" ref="P68:P106" si="1">SUM(F68:O68)</f>
        <v>0</v>
      </c>
    </row>
    <row r="69" spans="1:16" x14ac:dyDescent="0.35">
      <c r="A69" s="70"/>
      <c r="B69" s="28"/>
      <c r="C69" s="28"/>
      <c r="D69" s="28"/>
      <c r="E69" s="28"/>
      <c r="F69" s="65"/>
      <c r="G69" s="66"/>
      <c r="H69" s="66"/>
      <c r="I69" s="66"/>
      <c r="J69" s="66"/>
      <c r="K69" s="66"/>
      <c r="L69" s="66"/>
      <c r="M69" s="66"/>
      <c r="N69" s="66"/>
      <c r="O69" s="66"/>
      <c r="P69" s="66">
        <f t="shared" si="1"/>
        <v>0</v>
      </c>
    </row>
    <row r="70" spans="1:16" x14ac:dyDescent="0.35">
      <c r="A70" s="70"/>
      <c r="B70" s="28"/>
      <c r="C70" s="28"/>
      <c r="D70" s="28"/>
      <c r="E70" s="28"/>
      <c r="F70" s="65"/>
      <c r="G70" s="66"/>
      <c r="H70" s="66"/>
      <c r="I70" s="66"/>
      <c r="J70" s="66"/>
      <c r="K70" s="66"/>
      <c r="L70" s="66"/>
      <c r="M70" s="66"/>
      <c r="N70" s="66"/>
      <c r="O70" s="66"/>
      <c r="P70" s="66">
        <f t="shared" si="1"/>
        <v>0</v>
      </c>
    </row>
    <row r="71" spans="1:16" x14ac:dyDescent="0.35">
      <c r="A71" s="70"/>
      <c r="B71" s="28"/>
      <c r="C71" s="28"/>
      <c r="D71" s="28"/>
      <c r="E71" s="28"/>
      <c r="F71" s="65"/>
      <c r="G71" s="66"/>
      <c r="H71" s="66"/>
      <c r="I71" s="66"/>
      <c r="J71" s="66"/>
      <c r="K71" s="66"/>
      <c r="L71" s="66"/>
      <c r="M71" s="66"/>
      <c r="N71" s="66"/>
      <c r="O71" s="66"/>
      <c r="P71" s="66">
        <f t="shared" si="1"/>
        <v>0</v>
      </c>
    </row>
    <row r="72" spans="1:16" x14ac:dyDescent="0.35">
      <c r="A72" s="70"/>
      <c r="B72" s="28"/>
      <c r="C72" s="28"/>
      <c r="D72" s="28"/>
      <c r="E72" s="28"/>
      <c r="F72" s="65"/>
      <c r="G72" s="66"/>
      <c r="H72" s="66"/>
      <c r="I72" s="66"/>
      <c r="J72" s="66"/>
      <c r="K72" s="66"/>
      <c r="L72" s="66"/>
      <c r="M72" s="66"/>
      <c r="N72" s="66"/>
      <c r="O72" s="66"/>
      <c r="P72" s="66">
        <f t="shared" si="1"/>
        <v>0</v>
      </c>
    </row>
    <row r="73" spans="1:16" x14ac:dyDescent="0.35">
      <c r="A73" s="70"/>
      <c r="B73" s="28"/>
      <c r="C73" s="28"/>
      <c r="D73" s="28"/>
      <c r="E73" s="28"/>
      <c r="F73" s="65"/>
      <c r="G73" s="66"/>
      <c r="H73" s="66"/>
      <c r="I73" s="66"/>
      <c r="J73" s="66"/>
      <c r="K73" s="66"/>
      <c r="L73" s="66"/>
      <c r="M73" s="66"/>
      <c r="N73" s="66"/>
      <c r="O73" s="66"/>
      <c r="P73" s="66">
        <f t="shared" si="1"/>
        <v>0</v>
      </c>
    </row>
    <row r="74" spans="1:16" x14ac:dyDescent="0.35">
      <c r="A74" s="70"/>
      <c r="B74" s="28"/>
      <c r="C74" s="28"/>
      <c r="D74" s="28"/>
      <c r="E74" s="28"/>
      <c r="F74" s="65"/>
      <c r="G74" s="66"/>
      <c r="H74" s="66"/>
      <c r="I74" s="66"/>
      <c r="J74" s="66"/>
      <c r="K74" s="66"/>
      <c r="L74" s="66"/>
      <c r="M74" s="66"/>
      <c r="N74" s="66"/>
      <c r="O74" s="66"/>
      <c r="P74" s="66">
        <f t="shared" si="1"/>
        <v>0</v>
      </c>
    </row>
    <row r="75" spans="1:16" x14ac:dyDescent="0.35">
      <c r="A75" s="70"/>
      <c r="B75" s="28"/>
      <c r="C75" s="28"/>
      <c r="D75" s="28"/>
      <c r="E75" s="28"/>
      <c r="F75" s="65"/>
      <c r="G75" s="66"/>
      <c r="H75" s="66"/>
      <c r="I75" s="66"/>
      <c r="J75" s="66"/>
      <c r="K75" s="66"/>
      <c r="L75" s="66"/>
      <c r="M75" s="66"/>
      <c r="N75" s="66"/>
      <c r="O75" s="66"/>
      <c r="P75" s="66">
        <f t="shared" si="1"/>
        <v>0</v>
      </c>
    </row>
    <row r="76" spans="1:16" x14ac:dyDescent="0.35">
      <c r="A76" s="70"/>
      <c r="B76" s="28"/>
      <c r="C76" s="28"/>
      <c r="D76" s="28"/>
      <c r="E76" s="28"/>
      <c r="F76" s="65"/>
      <c r="G76" s="66"/>
      <c r="H76" s="66"/>
      <c r="I76" s="66"/>
      <c r="J76" s="66"/>
      <c r="K76" s="66"/>
      <c r="L76" s="66"/>
      <c r="M76" s="66"/>
      <c r="N76" s="66"/>
      <c r="O76" s="66"/>
      <c r="P76" s="66">
        <f t="shared" si="1"/>
        <v>0</v>
      </c>
    </row>
    <row r="77" spans="1:16" x14ac:dyDescent="0.35">
      <c r="A77" s="70"/>
      <c r="B77" s="28"/>
      <c r="C77" s="28"/>
      <c r="D77" s="28"/>
      <c r="E77" s="28"/>
      <c r="F77" s="65"/>
      <c r="G77" s="66"/>
      <c r="H77" s="66"/>
      <c r="I77" s="66"/>
      <c r="J77" s="66"/>
      <c r="K77" s="66"/>
      <c r="L77" s="66"/>
      <c r="M77" s="66"/>
      <c r="N77" s="66"/>
      <c r="O77" s="66"/>
      <c r="P77" s="66">
        <f t="shared" si="1"/>
        <v>0</v>
      </c>
    </row>
    <row r="78" spans="1:16" x14ac:dyDescent="0.35">
      <c r="A78" s="70"/>
      <c r="B78" s="28"/>
      <c r="C78" s="28"/>
      <c r="D78" s="28"/>
      <c r="E78" s="28"/>
      <c r="F78" s="65"/>
      <c r="G78" s="66"/>
      <c r="H78" s="66"/>
      <c r="I78" s="66"/>
      <c r="J78" s="66"/>
      <c r="K78" s="66"/>
      <c r="L78" s="66"/>
      <c r="M78" s="66"/>
      <c r="N78" s="66"/>
      <c r="O78" s="66"/>
      <c r="P78" s="66">
        <f t="shared" si="1"/>
        <v>0</v>
      </c>
    </row>
    <row r="79" spans="1:16" x14ac:dyDescent="0.35">
      <c r="A79" s="70"/>
      <c r="B79" s="28"/>
      <c r="C79" s="28"/>
      <c r="D79" s="28"/>
      <c r="E79" s="28"/>
      <c r="F79" s="65"/>
      <c r="G79" s="66"/>
      <c r="H79" s="66"/>
      <c r="I79" s="66"/>
      <c r="J79" s="66"/>
      <c r="K79" s="66"/>
      <c r="L79" s="66"/>
      <c r="M79" s="66"/>
      <c r="N79" s="66"/>
      <c r="O79" s="66"/>
      <c r="P79" s="66">
        <f t="shared" si="1"/>
        <v>0</v>
      </c>
    </row>
    <row r="80" spans="1:16" x14ac:dyDescent="0.35">
      <c r="A80" s="70"/>
      <c r="B80" s="28"/>
      <c r="C80" s="28"/>
      <c r="D80" s="28"/>
      <c r="E80" s="28"/>
      <c r="F80" s="65"/>
      <c r="G80" s="66"/>
      <c r="H80" s="66"/>
      <c r="I80" s="66"/>
      <c r="J80" s="66"/>
      <c r="K80" s="66"/>
      <c r="L80" s="66"/>
      <c r="M80" s="66"/>
      <c r="N80" s="66"/>
      <c r="O80" s="66"/>
      <c r="P80" s="66">
        <f t="shared" si="1"/>
        <v>0</v>
      </c>
    </row>
    <row r="81" spans="1:16" x14ac:dyDescent="0.35">
      <c r="A81" s="70"/>
      <c r="B81" s="28"/>
      <c r="C81" s="28"/>
      <c r="D81" s="28"/>
      <c r="E81" s="28"/>
      <c r="F81" s="65"/>
      <c r="G81" s="66"/>
      <c r="H81" s="66"/>
      <c r="I81" s="66"/>
      <c r="J81" s="66"/>
      <c r="K81" s="66"/>
      <c r="L81" s="66"/>
      <c r="M81" s="66"/>
      <c r="N81" s="66"/>
      <c r="O81" s="66"/>
      <c r="P81" s="66">
        <f t="shared" si="1"/>
        <v>0</v>
      </c>
    </row>
    <row r="82" spans="1:16" x14ac:dyDescent="0.35">
      <c r="A82" s="70"/>
      <c r="B82" s="30"/>
      <c r="C82" s="31"/>
      <c r="D82" s="30"/>
      <c r="E82" s="31"/>
      <c r="F82" s="65"/>
      <c r="G82" s="66"/>
      <c r="H82" s="66"/>
      <c r="I82" s="66"/>
      <c r="J82" s="66"/>
      <c r="K82" s="66"/>
      <c r="L82" s="66"/>
      <c r="M82" s="66"/>
      <c r="N82" s="66"/>
      <c r="O82" s="66"/>
      <c r="P82" s="66">
        <f t="shared" si="1"/>
        <v>0</v>
      </c>
    </row>
    <row r="83" spans="1:16" ht="15.5" x14ac:dyDescent="0.35">
      <c r="A83" s="70"/>
      <c r="B83" s="41"/>
      <c r="C83" s="41"/>
      <c r="D83" s="41"/>
      <c r="E83" s="41"/>
      <c r="F83" s="65"/>
      <c r="G83" s="66"/>
      <c r="H83" s="66"/>
      <c r="I83" s="66"/>
      <c r="J83" s="66"/>
      <c r="K83" s="66"/>
      <c r="L83" s="66"/>
      <c r="M83" s="66"/>
      <c r="N83" s="66"/>
      <c r="O83" s="66"/>
      <c r="P83" s="66">
        <f t="shared" si="1"/>
        <v>0</v>
      </c>
    </row>
    <row r="84" spans="1:16" x14ac:dyDescent="0.35">
      <c r="A84" s="70"/>
      <c r="B84" s="28"/>
      <c r="C84" s="28"/>
      <c r="D84" s="28"/>
      <c r="E84" s="28"/>
      <c r="F84" s="65"/>
      <c r="G84" s="66"/>
      <c r="H84" s="66"/>
      <c r="I84" s="66"/>
      <c r="J84" s="66"/>
      <c r="K84" s="66"/>
      <c r="L84" s="66"/>
      <c r="M84" s="66"/>
      <c r="N84" s="66"/>
      <c r="O84" s="66"/>
      <c r="P84" s="66">
        <f t="shared" si="1"/>
        <v>0</v>
      </c>
    </row>
    <row r="85" spans="1:16" x14ac:dyDescent="0.35">
      <c r="A85" s="70"/>
      <c r="B85" s="28"/>
      <c r="C85" s="28"/>
      <c r="D85" s="28"/>
      <c r="E85" s="28"/>
      <c r="F85" s="65"/>
      <c r="G85" s="66"/>
      <c r="H85" s="66"/>
      <c r="I85" s="66"/>
      <c r="J85" s="66"/>
      <c r="K85" s="66"/>
      <c r="L85" s="66"/>
      <c r="M85" s="66"/>
      <c r="N85" s="66"/>
      <c r="O85" s="66"/>
      <c r="P85" s="66">
        <f t="shared" si="1"/>
        <v>0</v>
      </c>
    </row>
    <row r="86" spans="1:16" x14ac:dyDescent="0.35">
      <c r="A86" s="70"/>
      <c r="B86" s="28"/>
      <c r="C86" s="28"/>
      <c r="D86" s="28"/>
      <c r="E86" s="28"/>
      <c r="F86" s="65"/>
      <c r="G86" s="66"/>
      <c r="H86" s="66"/>
      <c r="I86" s="66"/>
      <c r="J86" s="66"/>
      <c r="K86" s="66"/>
      <c r="L86" s="66"/>
      <c r="M86" s="66"/>
      <c r="N86" s="66"/>
      <c r="O86" s="66"/>
      <c r="P86" s="66">
        <f t="shared" si="1"/>
        <v>0</v>
      </c>
    </row>
    <row r="87" spans="1:16" x14ac:dyDescent="0.35">
      <c r="A87" s="70"/>
      <c r="B87" s="28"/>
      <c r="C87" s="28"/>
      <c r="D87" s="28"/>
      <c r="E87" s="28"/>
      <c r="F87" s="65"/>
      <c r="G87" s="66"/>
      <c r="H87" s="66"/>
      <c r="I87" s="66"/>
      <c r="J87" s="66"/>
      <c r="K87" s="66"/>
      <c r="L87" s="66"/>
      <c r="M87" s="66"/>
      <c r="N87" s="66"/>
      <c r="O87" s="66"/>
      <c r="P87" s="66">
        <f t="shared" si="1"/>
        <v>0</v>
      </c>
    </row>
    <row r="88" spans="1:16" x14ac:dyDescent="0.35">
      <c r="A88" s="70"/>
      <c r="B88" s="28"/>
      <c r="C88" s="28"/>
      <c r="D88" s="28"/>
      <c r="E88" s="28"/>
      <c r="F88" s="65"/>
      <c r="G88" s="66"/>
      <c r="H88" s="66"/>
      <c r="I88" s="66"/>
      <c r="J88" s="66"/>
      <c r="K88" s="66"/>
      <c r="L88" s="66"/>
      <c r="M88" s="66"/>
      <c r="N88" s="66"/>
      <c r="O88" s="66"/>
      <c r="P88" s="66">
        <f t="shared" si="1"/>
        <v>0</v>
      </c>
    </row>
    <row r="89" spans="1:16" x14ac:dyDescent="0.35">
      <c r="A89" s="70"/>
      <c r="B89" s="28"/>
      <c r="C89" s="28"/>
      <c r="D89" s="28"/>
      <c r="E89" s="28"/>
      <c r="F89" s="65"/>
      <c r="G89" s="66"/>
      <c r="H89" s="66"/>
      <c r="I89" s="66"/>
      <c r="J89" s="66"/>
      <c r="K89" s="66"/>
      <c r="L89" s="66"/>
      <c r="M89" s="66"/>
      <c r="N89" s="66"/>
      <c r="O89" s="66"/>
      <c r="P89" s="66">
        <f t="shared" si="1"/>
        <v>0</v>
      </c>
    </row>
    <row r="90" spans="1:16" x14ac:dyDescent="0.35">
      <c r="A90" s="70"/>
      <c r="B90" s="28"/>
      <c r="C90" s="28"/>
      <c r="D90" s="28"/>
      <c r="E90" s="28"/>
      <c r="F90" s="65"/>
      <c r="G90" s="66"/>
      <c r="H90" s="66"/>
      <c r="I90" s="66"/>
      <c r="J90" s="66"/>
      <c r="K90" s="66"/>
      <c r="L90" s="66"/>
      <c r="M90" s="66"/>
      <c r="N90" s="66"/>
      <c r="O90" s="66"/>
      <c r="P90" s="66">
        <f t="shared" si="1"/>
        <v>0</v>
      </c>
    </row>
    <row r="91" spans="1:16" x14ac:dyDescent="0.35">
      <c r="A91" s="70"/>
      <c r="B91" s="28"/>
      <c r="C91" s="28"/>
      <c r="D91" s="28"/>
      <c r="E91" s="28"/>
      <c r="F91" s="65"/>
      <c r="G91" s="66"/>
      <c r="H91" s="66"/>
      <c r="I91" s="66"/>
      <c r="J91" s="66"/>
      <c r="K91" s="66"/>
      <c r="L91" s="66"/>
      <c r="M91" s="66"/>
      <c r="N91" s="66"/>
      <c r="O91" s="66"/>
      <c r="P91" s="66">
        <f t="shared" si="1"/>
        <v>0</v>
      </c>
    </row>
    <row r="92" spans="1:16" x14ac:dyDescent="0.35">
      <c r="A92" s="70"/>
      <c r="B92" s="28"/>
      <c r="C92" s="28"/>
      <c r="D92" s="28"/>
      <c r="E92" s="28"/>
      <c r="F92" s="65"/>
      <c r="G92" s="66"/>
      <c r="H92" s="66"/>
      <c r="I92" s="66"/>
      <c r="J92" s="66"/>
      <c r="K92" s="66"/>
      <c r="L92" s="66"/>
      <c r="M92" s="66"/>
      <c r="N92" s="66"/>
      <c r="O92" s="66"/>
      <c r="P92" s="66">
        <f t="shared" si="1"/>
        <v>0</v>
      </c>
    </row>
    <row r="93" spans="1:16" x14ac:dyDescent="0.35">
      <c r="A93" s="70"/>
      <c r="B93" s="28"/>
      <c r="C93" s="28"/>
      <c r="D93" s="28"/>
      <c r="E93" s="28"/>
      <c r="F93" s="65"/>
      <c r="G93" s="66"/>
      <c r="H93" s="66"/>
      <c r="I93" s="66"/>
      <c r="J93" s="66"/>
      <c r="K93" s="66"/>
      <c r="L93" s="66"/>
      <c r="M93" s="66"/>
      <c r="N93" s="66"/>
      <c r="O93" s="66"/>
      <c r="P93" s="66">
        <f t="shared" si="1"/>
        <v>0</v>
      </c>
    </row>
    <row r="94" spans="1:16" x14ac:dyDescent="0.35">
      <c r="A94" s="70"/>
      <c r="B94" s="28"/>
      <c r="C94" s="28"/>
      <c r="D94" s="28"/>
      <c r="E94" s="28"/>
      <c r="F94" s="65"/>
      <c r="G94" s="66"/>
      <c r="H94" s="66"/>
      <c r="I94" s="66"/>
      <c r="J94" s="66"/>
      <c r="K94" s="66"/>
      <c r="L94" s="66"/>
      <c r="M94" s="66"/>
      <c r="N94" s="66"/>
      <c r="O94" s="66"/>
      <c r="P94" s="66">
        <f t="shared" si="1"/>
        <v>0</v>
      </c>
    </row>
    <row r="95" spans="1:16" x14ac:dyDescent="0.35">
      <c r="A95" s="70"/>
      <c r="B95" s="28"/>
      <c r="C95" s="28"/>
      <c r="D95" s="28"/>
      <c r="E95" s="28"/>
      <c r="F95" s="65"/>
      <c r="G95" s="66"/>
      <c r="H95" s="66"/>
      <c r="I95" s="66"/>
      <c r="J95" s="66"/>
      <c r="K95" s="66"/>
      <c r="L95" s="66"/>
      <c r="M95" s="66"/>
      <c r="N95" s="66"/>
      <c r="O95" s="66"/>
      <c r="P95" s="66">
        <f t="shared" si="1"/>
        <v>0</v>
      </c>
    </row>
    <row r="96" spans="1:16" x14ac:dyDescent="0.35">
      <c r="A96" s="70"/>
      <c r="B96" s="28"/>
      <c r="C96" s="28"/>
      <c r="D96" s="28"/>
      <c r="E96" s="28"/>
      <c r="F96" s="65"/>
      <c r="G96" s="66"/>
      <c r="H96" s="66"/>
      <c r="I96" s="66"/>
      <c r="J96" s="66"/>
      <c r="K96" s="66"/>
      <c r="L96" s="66"/>
      <c r="M96" s="66"/>
      <c r="N96" s="66"/>
      <c r="O96" s="66"/>
      <c r="P96" s="66">
        <f t="shared" si="1"/>
        <v>0</v>
      </c>
    </row>
    <row r="97" spans="1:16" x14ac:dyDescent="0.35">
      <c r="A97" s="70"/>
      <c r="B97" s="28"/>
      <c r="C97" s="28"/>
      <c r="D97" s="28"/>
      <c r="E97" s="28"/>
      <c r="F97" s="65"/>
      <c r="G97" s="66"/>
      <c r="H97" s="66"/>
      <c r="I97" s="66"/>
      <c r="J97" s="66"/>
      <c r="K97" s="66"/>
      <c r="L97" s="66"/>
      <c r="M97" s="66"/>
      <c r="N97" s="66"/>
      <c r="O97" s="66"/>
      <c r="P97" s="66">
        <f t="shared" si="1"/>
        <v>0</v>
      </c>
    </row>
    <row r="98" spans="1:16" x14ac:dyDescent="0.35">
      <c r="A98" s="70"/>
      <c r="B98" s="28"/>
      <c r="C98" s="28"/>
      <c r="D98" s="28"/>
      <c r="E98" s="28"/>
      <c r="F98" s="65"/>
      <c r="G98" s="66"/>
      <c r="H98" s="66"/>
      <c r="I98" s="66"/>
      <c r="J98" s="66"/>
      <c r="K98" s="66"/>
      <c r="L98" s="66"/>
      <c r="M98" s="66"/>
      <c r="N98" s="66"/>
      <c r="O98" s="66"/>
      <c r="P98" s="66">
        <f t="shared" si="1"/>
        <v>0</v>
      </c>
    </row>
    <row r="99" spans="1:16" x14ac:dyDescent="0.35">
      <c r="A99" s="70"/>
      <c r="B99" s="30"/>
      <c r="C99" s="31"/>
      <c r="D99" s="30"/>
      <c r="E99" s="31"/>
      <c r="F99" s="65"/>
      <c r="G99" s="66"/>
      <c r="H99" s="66"/>
      <c r="I99" s="66"/>
      <c r="J99" s="66"/>
      <c r="K99" s="66"/>
      <c r="L99" s="66"/>
      <c r="M99" s="66"/>
      <c r="N99" s="66"/>
      <c r="O99" s="66"/>
      <c r="P99" s="66">
        <f t="shared" si="1"/>
        <v>0</v>
      </c>
    </row>
    <row r="100" spans="1:16" x14ac:dyDescent="0.35">
      <c r="A100" s="70"/>
      <c r="B100" s="42"/>
      <c r="C100" s="42"/>
      <c r="D100" s="42"/>
      <c r="E100" s="42"/>
      <c r="F100" s="65"/>
      <c r="G100" s="66"/>
      <c r="H100" s="66"/>
      <c r="I100" s="66"/>
      <c r="J100" s="66"/>
      <c r="K100" s="66"/>
      <c r="L100" s="66"/>
      <c r="M100" s="66"/>
      <c r="N100" s="66"/>
      <c r="O100" s="66"/>
      <c r="P100" s="66">
        <f t="shared" si="1"/>
        <v>0</v>
      </c>
    </row>
    <row r="101" spans="1:16" x14ac:dyDescent="0.35">
      <c r="A101" s="70"/>
      <c r="B101" s="28"/>
      <c r="C101" s="28"/>
      <c r="D101" s="28"/>
      <c r="E101" s="28"/>
      <c r="F101" s="65"/>
      <c r="G101" s="66"/>
      <c r="H101" s="66"/>
      <c r="I101" s="66"/>
      <c r="J101" s="66"/>
      <c r="K101" s="66"/>
      <c r="L101" s="66"/>
      <c r="M101" s="66"/>
      <c r="N101" s="66"/>
      <c r="O101" s="66"/>
      <c r="P101" s="66">
        <f t="shared" si="1"/>
        <v>0</v>
      </c>
    </row>
    <row r="102" spans="1:16" x14ac:dyDescent="0.35">
      <c r="A102" s="70"/>
      <c r="B102" s="28"/>
      <c r="C102" s="28"/>
      <c r="D102" s="28"/>
      <c r="E102" s="28"/>
      <c r="F102" s="65"/>
      <c r="G102" s="66"/>
      <c r="H102" s="66"/>
      <c r="I102" s="66"/>
      <c r="J102" s="66"/>
      <c r="K102" s="66"/>
      <c r="L102" s="66"/>
      <c r="M102" s="66"/>
      <c r="N102" s="66"/>
      <c r="O102" s="66"/>
      <c r="P102" s="66">
        <f t="shared" si="1"/>
        <v>0</v>
      </c>
    </row>
    <row r="103" spans="1:16" x14ac:dyDescent="0.35">
      <c r="A103" s="70"/>
      <c r="B103" s="30"/>
      <c r="C103" s="31"/>
      <c r="D103" s="30"/>
      <c r="E103" s="31"/>
      <c r="F103" s="65"/>
      <c r="G103" s="66"/>
      <c r="H103" s="66"/>
      <c r="I103" s="66"/>
      <c r="J103" s="66"/>
      <c r="K103" s="66"/>
      <c r="L103" s="66"/>
      <c r="M103" s="66"/>
      <c r="N103" s="66"/>
      <c r="O103" s="66"/>
      <c r="P103" s="66">
        <f t="shared" si="1"/>
        <v>0</v>
      </c>
    </row>
    <row r="104" spans="1:16" x14ac:dyDescent="0.35">
      <c r="A104" s="70"/>
      <c r="B104" s="40"/>
      <c r="C104" s="40"/>
      <c r="D104" s="40"/>
      <c r="E104" s="40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>
        <f t="shared" si="1"/>
        <v>0</v>
      </c>
    </row>
    <row r="105" spans="1:16" x14ac:dyDescent="0.35">
      <c r="A105" s="70"/>
      <c r="B105" s="40"/>
      <c r="C105" s="40"/>
      <c r="D105" s="40"/>
      <c r="E105" s="40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>
        <f t="shared" si="1"/>
        <v>0</v>
      </c>
    </row>
    <row r="106" spans="1:16" x14ac:dyDescent="0.35">
      <c r="A106" s="70"/>
      <c r="B106" s="40"/>
      <c r="C106" s="40"/>
      <c r="D106" s="40"/>
      <c r="E106" s="40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>
        <f t="shared" si="1"/>
        <v>0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06"/>
  <sheetViews>
    <sheetView zoomScaleNormal="100" workbookViewId="0">
      <pane xSplit="4" ySplit="2" topLeftCell="E19" activePane="bottomRight" state="frozen"/>
      <selection activeCell="B25" sqref="B25"/>
      <selection pane="topRight" activeCell="B25" sqref="B25"/>
      <selection pane="bottomLeft" activeCell="B25" sqref="B25"/>
      <selection pane="bottomRight" activeCell="D26" sqref="D26"/>
    </sheetView>
  </sheetViews>
  <sheetFormatPr defaultColWidth="9.26953125" defaultRowHeight="14.5" x14ac:dyDescent="0.35"/>
  <cols>
    <col min="1" max="1" width="8.7265625" style="57" customWidth="1"/>
    <col min="2" max="2" width="21.1796875" bestFit="1" customWidth="1"/>
    <col min="3" max="3" width="31" bestFit="1" customWidth="1"/>
    <col min="4" max="4" width="49" bestFit="1" customWidth="1"/>
    <col min="5" max="5" width="7.81640625" customWidth="1"/>
    <col min="6" max="12" width="8.7265625" customWidth="1"/>
  </cols>
  <sheetData>
    <row r="1" spans="1:12" s="35" customFormat="1" x14ac:dyDescent="0.35">
      <c r="A1" s="67"/>
      <c r="B1" s="30"/>
      <c r="C1" s="30"/>
      <c r="D1" s="30"/>
      <c r="E1" s="30"/>
      <c r="F1" s="63"/>
      <c r="G1" s="58"/>
      <c r="H1" s="58"/>
      <c r="I1" s="58"/>
      <c r="J1" s="58"/>
      <c r="K1" s="58"/>
      <c r="L1" s="58"/>
    </row>
    <row r="2" spans="1:12" s="37" customFormat="1" ht="43.5" x14ac:dyDescent="0.35">
      <c r="A2" s="68" t="s">
        <v>949</v>
      </c>
      <c r="B2" s="27" t="s">
        <v>1</v>
      </c>
      <c r="C2" s="27" t="s">
        <v>2</v>
      </c>
      <c r="D2" s="27" t="s">
        <v>3</v>
      </c>
      <c r="E2" s="26" t="s">
        <v>0</v>
      </c>
      <c r="F2" s="64" t="s">
        <v>961</v>
      </c>
      <c r="G2" s="64" t="s">
        <v>962</v>
      </c>
      <c r="H2" s="64" t="s">
        <v>957</v>
      </c>
      <c r="I2" s="64" t="s">
        <v>963</v>
      </c>
      <c r="J2" s="64" t="s">
        <v>964</v>
      </c>
      <c r="K2" s="64" t="s">
        <v>965</v>
      </c>
      <c r="L2" s="64" t="s">
        <v>960</v>
      </c>
    </row>
    <row r="3" spans="1:12" s="44" customFormat="1" ht="15.5" x14ac:dyDescent="0.35">
      <c r="A3" s="69" t="str">
        <f>'SM Draw'!A4</f>
        <v>SM6 Showman 4 phase Secondary 85cm</v>
      </c>
      <c r="B3" s="59"/>
      <c r="C3" s="60"/>
      <c r="D3" s="60"/>
      <c r="E3" s="60"/>
      <c r="F3" s="61"/>
      <c r="G3" s="62"/>
      <c r="H3" s="62"/>
      <c r="I3" s="62"/>
      <c r="J3" s="62"/>
      <c r="K3" s="62"/>
      <c r="L3" s="62">
        <f t="shared" ref="L3:L34" si="0">SUM(F3:K3)</f>
        <v>0</v>
      </c>
    </row>
    <row r="4" spans="1:12" x14ac:dyDescent="0.35">
      <c r="A4" s="70">
        <f>'SM Draw'!A5</f>
        <v>9</v>
      </c>
      <c r="B4" s="28" t="str">
        <f>CONCATENATE('SM Draw'!B5," ",'SM Draw'!C5)</f>
        <v>Georgia Rohde</v>
      </c>
      <c r="C4" s="28" t="str">
        <f>'SM Draw'!D5</f>
        <v>BOURNE IDENTITY</v>
      </c>
      <c r="D4" s="28" t="str">
        <f>'SM Draw'!E5</f>
        <v>The Scots PGC College - Warwick</v>
      </c>
      <c r="E4" s="28">
        <f>'SM Draw'!F5</f>
        <v>6474</v>
      </c>
      <c r="F4" s="65">
        <v>20</v>
      </c>
      <c r="G4" s="66">
        <v>15</v>
      </c>
      <c r="H4" s="66">
        <v>6</v>
      </c>
      <c r="I4" s="66">
        <v>6</v>
      </c>
      <c r="J4" s="66">
        <v>6</v>
      </c>
      <c r="K4" s="66">
        <v>16</v>
      </c>
      <c r="L4" s="66">
        <f t="shared" si="0"/>
        <v>69</v>
      </c>
    </row>
    <row r="5" spans="1:12" x14ac:dyDescent="0.35">
      <c r="A5" s="70">
        <f>'SM Draw'!A6</f>
        <v>9.07</v>
      </c>
      <c r="B5" s="28" t="str">
        <f>CONCATENATE('SM Draw'!B6," ",'SM Draw'!C6)</f>
        <v>Felicity Sellick</v>
      </c>
      <c r="C5" s="28" t="str">
        <f>'SM Draw'!D6</f>
        <v>ROCKIN PARTY</v>
      </c>
      <c r="D5" s="28" t="str">
        <f>'SM Draw'!E6</f>
        <v>The Scots PGC College - Warwick</v>
      </c>
      <c r="E5" s="28">
        <f>'SM Draw'!F6</f>
        <v>6587</v>
      </c>
      <c r="F5" s="65">
        <v>17</v>
      </c>
      <c r="G5" s="66">
        <v>14</v>
      </c>
      <c r="H5" s="66">
        <v>7</v>
      </c>
      <c r="I5" s="66">
        <v>5</v>
      </c>
      <c r="J5" s="66">
        <v>7</v>
      </c>
      <c r="K5" s="66">
        <v>15</v>
      </c>
      <c r="L5" s="66">
        <f t="shared" si="0"/>
        <v>65</v>
      </c>
    </row>
    <row r="6" spans="1:12" x14ac:dyDescent="0.35">
      <c r="A6" s="70" t="str">
        <f>'SM Draw'!A7</f>
        <v>SCR</v>
      </c>
      <c r="B6" s="28" t="str">
        <f>CONCATENATE('SM Draw'!B7," ",'SM Draw'!C7)</f>
        <v>Dominique Holtkamp</v>
      </c>
      <c r="C6" s="28" t="str">
        <f>'SM Draw'!D7</f>
        <v>LIFE TO THE MAX</v>
      </c>
      <c r="D6" s="28" t="str">
        <f>'SM Draw'!E7</f>
        <v>Independent</v>
      </c>
      <c r="E6" s="28">
        <f>'SM Draw'!F7</f>
        <v>6967</v>
      </c>
      <c r="F6" s="65"/>
      <c r="G6" s="66"/>
      <c r="H6" s="66"/>
      <c r="I6" s="66"/>
      <c r="J6" s="66"/>
      <c r="K6" s="66"/>
      <c r="L6" s="66">
        <f t="shared" si="0"/>
        <v>0</v>
      </c>
    </row>
    <row r="7" spans="1:12" x14ac:dyDescent="0.35">
      <c r="A7" s="70">
        <f>'SM Draw'!A8</f>
        <v>9.2100000000000009</v>
      </c>
      <c r="B7" s="28" t="str">
        <f>CONCATENATE('SM Draw'!B8," ",'SM Draw'!C8)</f>
        <v>Maddie Mathies</v>
      </c>
      <c r="C7" s="28" t="str">
        <f>'SM Draw'!D8</f>
        <v>POPS CADILLAC</v>
      </c>
      <c r="D7" s="28" t="str">
        <f>'SM Draw'!E8</f>
        <v>The Scots PGC College - Warwick</v>
      </c>
      <c r="E7" s="28">
        <f>'SM Draw'!F8</f>
        <v>6314</v>
      </c>
      <c r="F7" s="65">
        <v>21</v>
      </c>
      <c r="G7" s="66">
        <v>15</v>
      </c>
      <c r="H7" s="66">
        <v>7</v>
      </c>
      <c r="I7" s="66">
        <v>6</v>
      </c>
      <c r="J7" s="66">
        <v>6</v>
      </c>
      <c r="K7" s="66">
        <v>15</v>
      </c>
      <c r="L7" s="66">
        <f t="shared" si="0"/>
        <v>70</v>
      </c>
    </row>
    <row r="8" spans="1:12" x14ac:dyDescent="0.35">
      <c r="A8" s="70">
        <f>'SM Draw'!A9</f>
        <v>9.2799999999999994</v>
      </c>
      <c r="B8" s="28" t="str">
        <f>CONCATENATE('SM Draw'!B9," ",'SM Draw'!C9)</f>
        <v>Phoebe Riordan</v>
      </c>
      <c r="C8" s="28" t="str">
        <f>'SM Draw'!D9</f>
        <v>WARREGO TINKERBELL</v>
      </c>
      <c r="D8" s="28" t="str">
        <f>'SM Draw'!E9</f>
        <v>Fairholme College - Toowoomba</v>
      </c>
      <c r="E8" s="28">
        <f>'SM Draw'!F9</f>
        <v>5564</v>
      </c>
      <c r="F8" s="65">
        <v>18</v>
      </c>
      <c r="G8" s="66">
        <v>18</v>
      </c>
      <c r="H8" s="66">
        <v>7</v>
      </c>
      <c r="I8" s="66">
        <v>7</v>
      </c>
      <c r="J8" s="66">
        <v>8</v>
      </c>
      <c r="K8" s="66">
        <v>18</v>
      </c>
      <c r="L8" s="66">
        <f t="shared" si="0"/>
        <v>76</v>
      </c>
    </row>
    <row r="9" spans="1:12" x14ac:dyDescent="0.35">
      <c r="A9" s="70">
        <f>'SM Draw'!A10</f>
        <v>9.35</v>
      </c>
      <c r="B9" s="28" t="str">
        <f>CONCATENATE('SM Draw'!B10," ",'SM Draw'!C10)</f>
        <v>Piper Wise</v>
      </c>
      <c r="C9" s="28" t="str">
        <f>'SM Draw'!D10</f>
        <v>GARNET TALISMAN</v>
      </c>
      <c r="D9" s="28" t="str">
        <f>'SM Draw'!E10</f>
        <v>The Glennie School - Toowoomba</v>
      </c>
      <c r="E9" s="28">
        <f>'SM Draw'!F10</f>
        <v>6261</v>
      </c>
      <c r="F9" s="65">
        <v>26</v>
      </c>
      <c r="G9" s="66">
        <v>18</v>
      </c>
      <c r="H9" s="66">
        <v>7</v>
      </c>
      <c r="I9" s="66">
        <v>9</v>
      </c>
      <c r="J9" s="66">
        <v>8</v>
      </c>
      <c r="K9" s="66">
        <v>17</v>
      </c>
      <c r="L9" s="66">
        <f t="shared" si="0"/>
        <v>85</v>
      </c>
    </row>
    <row r="10" spans="1:12" x14ac:dyDescent="0.35">
      <c r="A10" s="70">
        <f>'SM Draw'!A11</f>
        <v>9.42</v>
      </c>
      <c r="B10" s="28" t="str">
        <f>CONCATENATE('SM Draw'!B11," ",'SM Draw'!C11)</f>
        <v xml:space="preserve"> </v>
      </c>
      <c r="C10" s="28">
        <f>'SM Draw'!D11</f>
        <v>0</v>
      </c>
      <c r="D10" s="28">
        <f>'SM Draw'!E11</f>
        <v>0</v>
      </c>
      <c r="E10" s="28">
        <f>'SM Draw'!F11</f>
        <v>0</v>
      </c>
      <c r="F10" s="65"/>
      <c r="G10" s="66"/>
      <c r="H10" s="66"/>
      <c r="I10" s="66"/>
      <c r="J10" s="66"/>
      <c r="K10" s="66"/>
      <c r="L10" s="66">
        <f t="shared" si="0"/>
        <v>0</v>
      </c>
    </row>
    <row r="11" spans="1:12" x14ac:dyDescent="0.35">
      <c r="A11" s="70" t="str">
        <f>'SM Draw'!A12</f>
        <v>SCR</v>
      </c>
      <c r="B11" s="28" t="str">
        <f>CONCATENATE('SM Draw'!B12," ",'SM Draw'!C12)</f>
        <v>Sage Fisher-peters</v>
      </c>
      <c r="C11" s="28" t="str">
        <f>'SM Draw'!D12</f>
        <v>GRAND CASANOVA</v>
      </c>
      <c r="D11" s="28" t="str">
        <f>'SM Draw'!E12</f>
        <v>West Moreton Anglican College - Karrabin</v>
      </c>
      <c r="E11" s="28">
        <f>'SM Draw'!F12</f>
        <v>6718</v>
      </c>
      <c r="F11" s="65"/>
      <c r="G11" s="66"/>
      <c r="H11" s="66"/>
      <c r="I11" s="66"/>
      <c r="J11" s="66"/>
      <c r="K11" s="66"/>
      <c r="L11" s="66">
        <f t="shared" si="0"/>
        <v>0</v>
      </c>
    </row>
    <row r="12" spans="1:12" x14ac:dyDescent="0.35">
      <c r="A12" s="70">
        <f>'SM Draw'!A13</f>
        <v>9.56</v>
      </c>
      <c r="B12" s="28" t="str">
        <f>CONCATENATE('SM Draw'!B13," ",'SM Draw'!C13)</f>
        <v>Tara Wilkinson</v>
      </c>
      <c r="C12" s="28" t="str">
        <f>'SM Draw'!D13</f>
        <v>HARMONY HILLS FABIO</v>
      </c>
      <c r="D12" s="28" t="str">
        <f>'SM Draw'!E13</f>
        <v xml:space="preserve">Toowoomba Anglican College &amp; Preparatory School - </v>
      </c>
      <c r="E12" s="28">
        <f>'SM Draw'!F13</f>
        <v>6983</v>
      </c>
      <c r="F12" s="65">
        <v>18</v>
      </c>
      <c r="G12" s="66">
        <v>16</v>
      </c>
      <c r="H12" s="66">
        <v>6</v>
      </c>
      <c r="I12" s="66">
        <v>6</v>
      </c>
      <c r="J12" s="66">
        <v>6</v>
      </c>
      <c r="K12" s="66">
        <v>16</v>
      </c>
      <c r="L12" s="66">
        <f t="shared" si="0"/>
        <v>68</v>
      </c>
    </row>
    <row r="13" spans="1:12" x14ac:dyDescent="0.35">
      <c r="A13" s="70" t="str">
        <f>'SM Draw'!A14</f>
        <v>10 min break</v>
      </c>
      <c r="B13" s="28"/>
      <c r="C13" s="28"/>
      <c r="D13" s="28"/>
      <c r="E13" s="28"/>
      <c r="F13" s="65"/>
      <c r="G13" s="66"/>
      <c r="H13" s="66"/>
      <c r="I13" s="66"/>
      <c r="J13" s="66"/>
      <c r="K13" s="66"/>
      <c r="L13" s="66">
        <f t="shared" si="0"/>
        <v>0</v>
      </c>
    </row>
    <row r="14" spans="1:12" s="44" customFormat="1" ht="15.5" x14ac:dyDescent="0.35">
      <c r="A14" s="69" t="str">
        <f>'SM Draw'!A15</f>
        <v>SM5 Showman 4 phase - 60cm Secondary</v>
      </c>
      <c r="B14" s="59"/>
      <c r="C14" s="60"/>
      <c r="D14" s="60"/>
      <c r="E14" s="60"/>
      <c r="F14" s="61"/>
      <c r="G14" s="62"/>
      <c r="H14" s="62"/>
      <c r="I14" s="62"/>
      <c r="J14" s="62"/>
      <c r="K14" s="62"/>
      <c r="L14" s="62">
        <f t="shared" si="0"/>
        <v>0</v>
      </c>
    </row>
    <row r="15" spans="1:12" x14ac:dyDescent="0.35">
      <c r="A15" s="70">
        <f>'SM Draw'!A16</f>
        <v>10.130000000000001</v>
      </c>
      <c r="B15" s="28" t="str">
        <f>CONCATENATE('SM Draw'!B16," ",'SM Draw'!C16)</f>
        <v>Nickayla Lyons</v>
      </c>
      <c r="C15" s="28" t="str">
        <f>'SM Draw'!D16</f>
        <v>BROUGHTONVALE REMINISCE</v>
      </c>
      <c r="D15" s="28" t="str">
        <f>'SM Draw'!E16</f>
        <v xml:space="preserve">St. Ursula's College Toowoomba </v>
      </c>
      <c r="E15" s="28">
        <f>'SM Draw'!F16</f>
        <v>7369</v>
      </c>
      <c r="F15" s="65">
        <v>25</v>
      </c>
      <c r="G15" s="66">
        <v>16</v>
      </c>
      <c r="H15" s="66">
        <v>8</v>
      </c>
      <c r="I15" s="66">
        <v>7</v>
      </c>
      <c r="J15" s="66">
        <v>8</v>
      </c>
      <c r="K15" s="66">
        <v>17</v>
      </c>
      <c r="L15" s="66">
        <f t="shared" si="0"/>
        <v>81</v>
      </c>
    </row>
    <row r="16" spans="1:12" x14ac:dyDescent="0.35">
      <c r="A16" s="70">
        <f>'SM Draw'!A17</f>
        <v>10.210000000000001</v>
      </c>
      <c r="B16" s="28" t="str">
        <f>CONCATENATE('SM Draw'!B17," ",'SM Draw'!C17)</f>
        <v>Tom Keable</v>
      </c>
      <c r="C16" s="28" t="str">
        <f>'SM Draw'!D17</f>
        <v>ANOTHER SUNNY DAY</v>
      </c>
      <c r="D16" s="28" t="str">
        <f>'SM Draw'!E17</f>
        <v>The Scots PGC College - Warwick</v>
      </c>
      <c r="E16" s="28">
        <f>'SM Draw'!F17</f>
        <v>7397</v>
      </c>
      <c r="F16" s="65">
        <v>20</v>
      </c>
      <c r="G16" s="66">
        <v>15</v>
      </c>
      <c r="H16" s="66">
        <v>6</v>
      </c>
      <c r="I16" s="66">
        <v>8</v>
      </c>
      <c r="J16" s="66">
        <v>6</v>
      </c>
      <c r="K16" s="66">
        <v>15</v>
      </c>
      <c r="L16" s="66">
        <f t="shared" si="0"/>
        <v>70</v>
      </c>
    </row>
    <row r="17" spans="1:12" x14ac:dyDescent="0.35">
      <c r="A17" s="70" t="str">
        <f>'SM Draw'!A18</f>
        <v>SCR</v>
      </c>
      <c r="B17" s="28" t="str">
        <f>CONCATENATE('SM Draw'!B18," ",'SM Draw'!C18)</f>
        <v>Holly Willmington</v>
      </c>
      <c r="C17" s="28" t="str">
        <f>'SM Draw'!D18</f>
        <v>EUSTON SILK RIBBONS</v>
      </c>
      <c r="D17" s="28" t="str">
        <f>'SM Draw'!E18</f>
        <v>The Glennie School - Toowoomba</v>
      </c>
      <c r="E17" s="28">
        <f>'SM Draw'!F18</f>
        <v>5849</v>
      </c>
      <c r="F17" s="65"/>
      <c r="G17" s="66"/>
      <c r="H17" s="66"/>
      <c r="I17" s="66"/>
      <c r="J17" s="66"/>
      <c r="K17" s="66"/>
      <c r="L17" s="66">
        <f t="shared" si="0"/>
        <v>0</v>
      </c>
    </row>
    <row r="18" spans="1:12" x14ac:dyDescent="0.35">
      <c r="A18" s="70" t="str">
        <f>'SM Draw'!A19</f>
        <v>SCR</v>
      </c>
      <c r="B18" s="28" t="str">
        <f>CONCATENATE('SM Draw'!B19," ",'SM Draw'!C19)</f>
        <v>Emma Massey</v>
      </c>
      <c r="C18" s="28" t="str">
        <f>'SM Draw'!D19</f>
        <v>CHOCOLATE SENSATION</v>
      </c>
      <c r="D18" s="28" t="str">
        <f>'SM Draw'!E19</f>
        <v>The Glennie School - Toowoomba</v>
      </c>
      <c r="E18" s="28">
        <f>'SM Draw'!F19</f>
        <v>6290</v>
      </c>
      <c r="F18" s="65"/>
      <c r="G18" s="66"/>
      <c r="H18" s="66"/>
      <c r="I18" s="66"/>
      <c r="J18" s="66"/>
      <c r="K18" s="66"/>
      <c r="L18" s="66">
        <f t="shared" si="0"/>
        <v>0</v>
      </c>
    </row>
    <row r="19" spans="1:12" x14ac:dyDescent="0.35">
      <c r="A19" s="70">
        <f>'SM Draw'!A20</f>
        <v>10.45</v>
      </c>
      <c r="B19" s="28" t="str">
        <f>CONCATENATE('SM Draw'!B20," ",'SM Draw'!C20)</f>
        <v>Felicity Sellick</v>
      </c>
      <c r="C19" s="28" t="str">
        <f>'SM Draw'!D20</f>
        <v>BUNDILLA LASS</v>
      </c>
      <c r="D19" s="28" t="str">
        <f>'SM Draw'!E20</f>
        <v>The Scots PGC College - Warwick</v>
      </c>
      <c r="E19" s="28">
        <f>'SM Draw'!F20</f>
        <v>7131</v>
      </c>
      <c r="F19" s="65">
        <v>20</v>
      </c>
      <c r="G19" s="66">
        <v>16</v>
      </c>
      <c r="H19" s="66">
        <v>7</v>
      </c>
      <c r="I19" s="66">
        <v>8</v>
      </c>
      <c r="J19" s="66">
        <v>8</v>
      </c>
      <c r="K19" s="66">
        <v>16</v>
      </c>
      <c r="L19" s="66">
        <f t="shared" si="0"/>
        <v>75</v>
      </c>
    </row>
    <row r="20" spans="1:12" x14ac:dyDescent="0.35">
      <c r="A20" s="70">
        <f>'SM Draw'!A21</f>
        <v>10.53</v>
      </c>
      <c r="B20" s="28" t="str">
        <f>CONCATENATE('SM Draw'!B21," ",'SM Draw'!C21)</f>
        <v>Rebecca Roellgen</v>
      </c>
      <c r="C20" s="28" t="str">
        <f>'SM Draw'!D21</f>
        <v>GOLD COAST</v>
      </c>
      <c r="D20" s="28" t="str">
        <f>'SM Draw'!E21</f>
        <v>The Glennie School - Toowoomba</v>
      </c>
      <c r="E20" s="28">
        <f>'SM Draw'!F21</f>
        <v>6156</v>
      </c>
      <c r="F20" s="65">
        <v>24</v>
      </c>
      <c r="G20" s="66">
        <v>18</v>
      </c>
      <c r="H20" s="66">
        <v>7</v>
      </c>
      <c r="I20" s="66">
        <v>8</v>
      </c>
      <c r="J20" s="66">
        <v>8</v>
      </c>
      <c r="K20" s="66">
        <v>18</v>
      </c>
      <c r="L20" s="66">
        <f t="shared" si="0"/>
        <v>83</v>
      </c>
    </row>
    <row r="21" spans="1:12" x14ac:dyDescent="0.35">
      <c r="A21" s="70" t="str">
        <f>'SM Draw'!A22</f>
        <v>SCR</v>
      </c>
      <c r="B21" s="28" t="str">
        <f>CONCATENATE('SM Draw'!B22," ",'SM Draw'!C22)</f>
        <v>Nickayla Lyons</v>
      </c>
      <c r="C21" s="28" t="str">
        <f>'SM Draw'!D22</f>
        <v>WAVERLEY DOWNS BIG JIM</v>
      </c>
      <c r="D21" s="28" t="str">
        <f>'SM Draw'!E22</f>
        <v xml:space="preserve">St. Ursula's College Toowoomba </v>
      </c>
      <c r="E21" s="28">
        <f>'SM Draw'!F22</f>
        <v>7391</v>
      </c>
      <c r="F21" s="65"/>
      <c r="G21" s="66"/>
      <c r="H21" s="66"/>
      <c r="I21" s="66"/>
      <c r="J21" s="66"/>
      <c r="K21" s="66"/>
      <c r="L21" s="66">
        <f t="shared" si="0"/>
        <v>0</v>
      </c>
    </row>
    <row r="22" spans="1:12" x14ac:dyDescent="0.35">
      <c r="A22" s="70" t="str">
        <f>'SM Draw'!A23</f>
        <v>10 min break</v>
      </c>
      <c r="B22" s="28"/>
      <c r="C22" s="28"/>
      <c r="D22" s="28"/>
      <c r="E22" s="28"/>
      <c r="F22" s="65"/>
      <c r="G22" s="66"/>
      <c r="H22" s="66"/>
      <c r="I22" s="66"/>
      <c r="J22" s="66"/>
      <c r="K22" s="66"/>
      <c r="L22" s="66">
        <f t="shared" si="0"/>
        <v>0</v>
      </c>
    </row>
    <row r="23" spans="1:12" s="44" customFormat="1" ht="15.5" x14ac:dyDescent="0.35">
      <c r="A23" s="69" t="str">
        <f>'SM Draw'!A24</f>
        <v>SM4 Showman 4 phase - 45cm Secondary</v>
      </c>
      <c r="B23" s="59"/>
      <c r="C23" s="60"/>
      <c r="D23" s="60"/>
      <c r="E23" s="60"/>
      <c r="F23" s="61"/>
      <c r="G23" s="62"/>
      <c r="H23" s="62"/>
      <c r="I23" s="62"/>
      <c r="J23" s="62"/>
      <c r="K23" s="62"/>
      <c r="L23" s="62">
        <f t="shared" si="0"/>
        <v>0</v>
      </c>
    </row>
    <row r="24" spans="1:12" x14ac:dyDescent="0.35">
      <c r="A24" s="70">
        <f>'SM Draw'!A25</f>
        <v>11.18</v>
      </c>
      <c r="B24" s="28" t="str">
        <f>CONCATENATE('SM Draw'!B25," ",'SM Draw'!C25)</f>
        <v>Danneika Lyons</v>
      </c>
      <c r="C24" s="28" t="str">
        <f>'SM Draw'!D25</f>
        <v>GRENADIER SEQUIN</v>
      </c>
      <c r="D24" s="28" t="str">
        <f>'SM Draw'!E25</f>
        <v xml:space="preserve">St. Ursula's Toowoomba </v>
      </c>
      <c r="E24" s="28">
        <f>'SM Draw'!F25</f>
        <v>7368</v>
      </c>
      <c r="F24" s="65">
        <v>23</v>
      </c>
      <c r="G24" s="66">
        <v>16</v>
      </c>
      <c r="H24" s="66">
        <v>6</v>
      </c>
      <c r="I24" s="66">
        <v>7</v>
      </c>
      <c r="J24" s="66">
        <v>7</v>
      </c>
      <c r="K24" s="66">
        <v>16</v>
      </c>
      <c r="L24" s="66">
        <f t="shared" si="0"/>
        <v>75</v>
      </c>
    </row>
    <row r="25" spans="1:12" x14ac:dyDescent="0.35">
      <c r="A25" s="70">
        <f>'SM Draw'!A26</f>
        <v>11.25</v>
      </c>
      <c r="B25" s="28" t="str">
        <f>CONCATENATE('SM Draw'!B26," ",'SM Draw'!C26)</f>
        <v>Erin Johnston</v>
      </c>
      <c r="C25" s="28" t="str">
        <f>'SM Draw'!D26</f>
        <v>JANNIE</v>
      </c>
      <c r="D25" s="28" t="str">
        <f>'SM Draw'!E26</f>
        <v>West Moreton Anglican College - Karrabin</v>
      </c>
      <c r="E25" s="28">
        <f>'SM Draw'!F26</f>
        <v>7275</v>
      </c>
      <c r="F25" s="65">
        <v>17</v>
      </c>
      <c r="G25" s="66">
        <v>15</v>
      </c>
      <c r="H25" s="66">
        <v>6</v>
      </c>
      <c r="I25" s="66">
        <v>7</v>
      </c>
      <c r="J25" s="66">
        <v>3</v>
      </c>
      <c r="K25" s="66">
        <v>16</v>
      </c>
      <c r="L25" s="66">
        <f t="shared" si="0"/>
        <v>64</v>
      </c>
    </row>
    <row r="26" spans="1:12" x14ac:dyDescent="0.35">
      <c r="A26" s="70">
        <f>'SM Draw'!A27</f>
        <v>11.32</v>
      </c>
      <c r="B26" s="28" t="str">
        <f>CONCATENATE('SM Draw'!B27," ",'SM Draw'!C27)</f>
        <v>Grace Muirhead</v>
      </c>
      <c r="C26" s="28" t="str">
        <f>'SM Draw'!D27</f>
        <v>DANSON DONNERBOY</v>
      </c>
      <c r="D26" s="28" t="str">
        <f>'SM Draw'!E27</f>
        <v>The Glennie School - Toowoomba</v>
      </c>
      <c r="E26" s="28">
        <f>'SM Draw'!F27</f>
        <v>7290</v>
      </c>
      <c r="F26" s="65">
        <v>19</v>
      </c>
      <c r="G26" s="66">
        <v>17</v>
      </c>
      <c r="H26" s="66">
        <v>7</v>
      </c>
      <c r="I26" s="66">
        <v>6</v>
      </c>
      <c r="J26" s="66">
        <v>7</v>
      </c>
      <c r="K26" s="66">
        <v>17</v>
      </c>
      <c r="L26" s="66">
        <f t="shared" si="0"/>
        <v>73</v>
      </c>
    </row>
    <row r="27" spans="1:12" x14ac:dyDescent="0.35">
      <c r="A27" s="70">
        <f>'SM Draw'!A28</f>
        <v>0</v>
      </c>
      <c r="B27" s="28" t="str">
        <f>CONCATENATE('SM Draw'!B28," ",'SM Draw'!C28)</f>
        <v xml:space="preserve"> </v>
      </c>
      <c r="C27" s="28">
        <f>'SM Draw'!D28</f>
        <v>0</v>
      </c>
      <c r="D27" s="28">
        <f>'SM Draw'!E28</f>
        <v>0</v>
      </c>
      <c r="E27" s="28">
        <f>'SM Draw'!F28</f>
        <v>0</v>
      </c>
      <c r="F27" s="65"/>
      <c r="G27" s="66"/>
      <c r="H27" s="66"/>
      <c r="I27" s="66"/>
      <c r="J27" s="66"/>
      <c r="K27" s="66"/>
      <c r="L27" s="66">
        <f t="shared" si="0"/>
        <v>0</v>
      </c>
    </row>
    <row r="28" spans="1:12" s="11" customFormat="1" x14ac:dyDescent="0.35">
      <c r="A28" s="70">
        <f>'SM Draw'!A29</f>
        <v>0</v>
      </c>
      <c r="B28" s="28" t="str">
        <f>CONCATENATE('SM Draw'!B29," ",'SM Draw'!C29)</f>
        <v xml:space="preserve"> </v>
      </c>
      <c r="C28" s="28">
        <f>'SM Draw'!D29</f>
        <v>0</v>
      </c>
      <c r="D28" s="28">
        <f>'SM Draw'!E29</f>
        <v>0</v>
      </c>
      <c r="E28" s="28">
        <f>'SM Draw'!F29</f>
        <v>0</v>
      </c>
      <c r="F28" s="65"/>
      <c r="G28" s="66"/>
      <c r="H28" s="66"/>
      <c r="I28" s="66"/>
      <c r="J28" s="66"/>
      <c r="K28" s="66"/>
      <c r="L28" s="66">
        <f t="shared" si="0"/>
        <v>0</v>
      </c>
    </row>
    <row r="29" spans="1:12" s="44" customFormat="1" ht="15.5" x14ac:dyDescent="0.35">
      <c r="A29" s="69" t="str">
        <f>'SM Draw'!A31</f>
        <v xml:space="preserve">SM3 Showman 3 Phase Secondary </v>
      </c>
      <c r="B29" s="59"/>
      <c r="C29" s="60"/>
      <c r="D29" s="60"/>
      <c r="E29" s="60"/>
      <c r="F29" s="61"/>
      <c r="G29" s="62"/>
      <c r="H29" s="62"/>
      <c r="I29" s="62"/>
      <c r="J29" s="62"/>
      <c r="K29" s="62"/>
      <c r="L29" s="62">
        <f t="shared" si="0"/>
        <v>0</v>
      </c>
    </row>
    <row r="30" spans="1:12" x14ac:dyDescent="0.35">
      <c r="A30" s="70">
        <f>'SM Draw'!A32</f>
        <v>9</v>
      </c>
      <c r="B30" s="28" t="str">
        <f>CONCATENATE('SM Draw'!B32," ",'SM Draw'!C32)</f>
        <v>Holly Wilkie</v>
      </c>
      <c r="C30" s="28" t="str">
        <f>'SM Draw'!D32</f>
        <v>MY FORTIFIED</v>
      </c>
      <c r="D30" s="28" t="str">
        <f>'SM Draw'!E32</f>
        <v>The Glennie School - Toowoomba</v>
      </c>
      <c r="E30" s="28">
        <f>'SM Draw'!F32</f>
        <v>6978</v>
      </c>
      <c r="F30" s="65">
        <v>20</v>
      </c>
      <c r="G30" s="66">
        <v>15</v>
      </c>
      <c r="H30" s="66">
        <v>8</v>
      </c>
      <c r="I30" s="66">
        <v>7</v>
      </c>
      <c r="J30" s="66">
        <v>7</v>
      </c>
      <c r="K30" s="66">
        <v>16</v>
      </c>
      <c r="L30" s="66">
        <f t="shared" si="0"/>
        <v>73</v>
      </c>
    </row>
    <row r="31" spans="1:12" x14ac:dyDescent="0.35">
      <c r="A31" s="70">
        <f>'SM Draw'!A33</f>
        <v>9.07</v>
      </c>
      <c r="B31" s="28" t="str">
        <f>CONCATENATE('SM Draw'!B33," ",'SM Draw'!C33)</f>
        <v>Lexie Armstrong</v>
      </c>
      <c r="C31" s="28" t="str">
        <f>'SM Draw'!D33</f>
        <v>ROSE-AIR DIPLOMAT</v>
      </c>
      <c r="D31" s="28" t="str">
        <f>'SM Draw'!E33</f>
        <v>Emmaus College - Jimboomba</v>
      </c>
      <c r="E31" s="28">
        <f>'SM Draw'!F33</f>
        <v>5104</v>
      </c>
      <c r="F31" s="65">
        <v>21</v>
      </c>
      <c r="G31" s="66">
        <v>16</v>
      </c>
      <c r="H31" s="66">
        <v>7</v>
      </c>
      <c r="I31" s="66">
        <v>8</v>
      </c>
      <c r="J31" s="66">
        <v>8</v>
      </c>
      <c r="K31" s="66">
        <v>17</v>
      </c>
      <c r="L31" s="66">
        <f t="shared" si="0"/>
        <v>77</v>
      </c>
    </row>
    <row r="32" spans="1:12" x14ac:dyDescent="0.35">
      <c r="A32" s="70">
        <f>'SM Draw'!A34</f>
        <v>9.14</v>
      </c>
      <c r="B32" s="28" t="str">
        <f>CONCATENATE('SM Draw'!B34," ",'SM Draw'!C34)</f>
        <v>Mia Pace</v>
      </c>
      <c r="C32" s="28" t="str">
        <f>'SM Draw'!D34</f>
        <v>GLENORMISTON DUNMURRY</v>
      </c>
      <c r="D32" s="28" t="str">
        <f>'SM Draw'!E34</f>
        <v>Faith Lutheran College - Plainland</v>
      </c>
      <c r="E32" s="28">
        <f>'SM Draw'!F34</f>
        <v>6840</v>
      </c>
      <c r="F32" s="65">
        <v>19</v>
      </c>
      <c r="G32" s="66">
        <v>14</v>
      </c>
      <c r="H32" s="66">
        <v>5</v>
      </c>
      <c r="I32" s="66">
        <v>5</v>
      </c>
      <c r="J32" s="66">
        <v>5</v>
      </c>
      <c r="K32" s="66">
        <v>15</v>
      </c>
      <c r="L32" s="66">
        <f t="shared" si="0"/>
        <v>63</v>
      </c>
    </row>
    <row r="33" spans="1:12" x14ac:dyDescent="0.35">
      <c r="A33" s="70">
        <f>'SM Draw'!A35</f>
        <v>9.2100000000000009</v>
      </c>
      <c r="B33" s="28" t="str">
        <f>CONCATENATE('SM Draw'!B35," ",'SM Draw'!C35)</f>
        <v>Nina Sorensen</v>
      </c>
      <c r="C33" s="28" t="str">
        <f>'SM Draw'!D35</f>
        <v>LETHAL OSCAR</v>
      </c>
      <c r="D33" s="28" t="str">
        <f>'SM Draw'!E35</f>
        <v>Fairholme College - Toowoomba</v>
      </c>
      <c r="E33" s="28">
        <f>'SM Draw'!F35</f>
        <v>7103</v>
      </c>
      <c r="F33" s="65">
        <v>17</v>
      </c>
      <c r="G33" s="66">
        <v>16</v>
      </c>
      <c r="H33" s="66">
        <v>6</v>
      </c>
      <c r="I33" s="66">
        <v>7</v>
      </c>
      <c r="J33" s="66">
        <v>6</v>
      </c>
      <c r="K33" s="66">
        <v>16</v>
      </c>
      <c r="L33" s="66">
        <f t="shared" si="0"/>
        <v>68</v>
      </c>
    </row>
    <row r="34" spans="1:12" x14ac:dyDescent="0.35">
      <c r="A34" s="70" t="str">
        <f>'SM Draw'!A36</f>
        <v>SCR</v>
      </c>
      <c r="B34" s="28" t="str">
        <f>CONCATENATE('SM Draw'!B36," ",'SM Draw'!C36)</f>
        <v>Shelby Emmerton</v>
      </c>
      <c r="C34" s="28" t="str">
        <f>'SM Draw'!D36</f>
        <v>KOHINOOR AURORA</v>
      </c>
      <c r="D34" s="28" t="str">
        <f>'SM Draw'!E36</f>
        <v>The Glennie School - Toowoomba</v>
      </c>
      <c r="E34" s="28">
        <f>'SM Draw'!F36</f>
        <v>7384</v>
      </c>
      <c r="F34" s="65"/>
      <c r="G34" s="66"/>
      <c r="H34" s="66"/>
      <c r="I34" s="66"/>
      <c r="J34" s="66"/>
      <c r="K34" s="66"/>
      <c r="L34" s="66">
        <f t="shared" si="0"/>
        <v>0</v>
      </c>
    </row>
    <row r="35" spans="1:12" x14ac:dyDescent="0.35">
      <c r="A35" s="70" t="str">
        <f>'SM Draw'!A37</f>
        <v>10 min break</v>
      </c>
      <c r="B35" s="28"/>
      <c r="C35" s="28"/>
      <c r="D35" s="28"/>
      <c r="E35" s="28"/>
      <c r="F35" s="65"/>
      <c r="G35" s="66"/>
      <c r="H35" s="66"/>
      <c r="I35" s="66"/>
      <c r="J35" s="66"/>
      <c r="K35" s="66"/>
      <c r="L35" s="66">
        <f t="shared" ref="L35:L66" si="1">SUM(F35:K35)</f>
        <v>0</v>
      </c>
    </row>
    <row r="36" spans="1:12" s="44" customFormat="1" ht="15.5" x14ac:dyDescent="0.35">
      <c r="A36" s="69" t="str">
        <f>'SM Draw'!A38</f>
        <v>SM1 Showman 3 phase Primary</v>
      </c>
      <c r="B36" s="59"/>
      <c r="C36" s="60"/>
      <c r="D36" s="60"/>
      <c r="E36" s="60"/>
      <c r="F36" s="61"/>
      <c r="G36" s="62"/>
      <c r="H36" s="62"/>
      <c r="I36" s="62"/>
      <c r="J36" s="62"/>
      <c r="K36" s="62"/>
      <c r="L36" s="62">
        <f t="shared" si="1"/>
        <v>0</v>
      </c>
    </row>
    <row r="37" spans="1:12" x14ac:dyDescent="0.35">
      <c r="A37" s="70">
        <f>'SM Draw'!A39</f>
        <v>9.4499999999999993</v>
      </c>
      <c r="B37" s="28" t="str">
        <f>CONCATENATE('SM Draw'!B39," ",'SM Draw'!C39)</f>
        <v>Shakira Hilton</v>
      </c>
      <c r="C37" s="28" t="str">
        <f>'SM Draw'!D39</f>
        <v>CARBINES LETHAL COPY</v>
      </c>
      <c r="D37" s="28" t="str">
        <f>'SM Draw'!E39</f>
        <v>The Scots PGC College - Warwick</v>
      </c>
      <c r="E37" s="28">
        <f>'SM Draw'!F39</f>
        <v>7392</v>
      </c>
      <c r="F37" s="65">
        <v>15</v>
      </c>
      <c r="G37" s="66">
        <v>14</v>
      </c>
      <c r="H37" s="66">
        <v>6</v>
      </c>
      <c r="I37" s="66">
        <v>6</v>
      </c>
      <c r="J37" s="66">
        <v>7</v>
      </c>
      <c r="K37" s="66">
        <v>16</v>
      </c>
      <c r="L37" s="66">
        <f t="shared" si="1"/>
        <v>64</v>
      </c>
    </row>
    <row r="38" spans="1:12" x14ac:dyDescent="0.35">
      <c r="A38" s="70">
        <f>'SM Draw'!A40</f>
        <v>9.5299999999999994</v>
      </c>
      <c r="B38" s="28" t="str">
        <f>CONCATENATE('SM Draw'!B40," ",'SM Draw'!C40)</f>
        <v>Bronte Rigney</v>
      </c>
      <c r="C38" s="28" t="str">
        <f>'SM Draw'!D40</f>
        <v xml:space="preserve">WORKALOT ROCKIN ROYALTY </v>
      </c>
      <c r="D38" s="28" t="str">
        <f>'SM Draw'!E40</f>
        <v>St Patricks School - St George</v>
      </c>
      <c r="E38" s="28">
        <f>'SM Draw'!F40</f>
        <v>6612</v>
      </c>
      <c r="F38" s="65">
        <v>20</v>
      </c>
      <c r="G38" s="66">
        <v>16</v>
      </c>
      <c r="H38" s="66">
        <v>8</v>
      </c>
      <c r="I38" s="66">
        <v>5</v>
      </c>
      <c r="J38" s="66">
        <v>7</v>
      </c>
      <c r="K38" s="66">
        <v>17</v>
      </c>
      <c r="L38" s="66">
        <f t="shared" si="1"/>
        <v>73</v>
      </c>
    </row>
    <row r="39" spans="1:12" x14ac:dyDescent="0.35">
      <c r="A39" s="70">
        <f>'SM Draw'!A41</f>
        <v>10.01</v>
      </c>
      <c r="B39" s="28" t="str">
        <f>CONCATENATE('SM Draw'!B41," ",'SM Draw'!C41)</f>
        <v>Holly Hurst</v>
      </c>
      <c r="C39" s="28" t="str">
        <f>'SM Draw'!D41</f>
        <v>MISTIE ARIZONA</v>
      </c>
      <c r="D39" s="28" t="str">
        <f>'SM Draw'!E41</f>
        <v>St Thomas Mores Primary School - Toowoomba</v>
      </c>
      <c r="E39" s="28">
        <f>'SM Draw'!F41</f>
        <v>6199</v>
      </c>
      <c r="F39" s="65">
        <v>19</v>
      </c>
      <c r="G39" s="66">
        <v>15</v>
      </c>
      <c r="H39" s="66">
        <v>6</v>
      </c>
      <c r="I39" s="66">
        <v>6</v>
      </c>
      <c r="J39" s="66">
        <v>7</v>
      </c>
      <c r="K39" s="66">
        <v>15</v>
      </c>
      <c r="L39" s="66">
        <f t="shared" si="1"/>
        <v>68</v>
      </c>
    </row>
    <row r="40" spans="1:12" x14ac:dyDescent="0.35">
      <c r="A40" s="70">
        <f>'SM Draw'!A42</f>
        <v>10.09</v>
      </c>
      <c r="B40" s="28" t="str">
        <f>CONCATENATE('SM Draw'!B42," ",'SM Draw'!C42)</f>
        <v>Keeleigh Wise</v>
      </c>
      <c r="C40" s="28" t="str">
        <f>'SM Draw'!D42</f>
        <v>HALF MOON BEETLES CHOICE</v>
      </c>
      <c r="D40" s="28" t="str">
        <f>'SM Draw'!E42</f>
        <v xml:space="preserve">Toowoomba Anglican College &amp; Preparatory School - </v>
      </c>
      <c r="E40" s="28">
        <f>'SM Draw'!F42</f>
        <v>6986</v>
      </c>
      <c r="F40" s="65">
        <v>21</v>
      </c>
      <c r="G40" s="66">
        <v>17</v>
      </c>
      <c r="H40" s="66">
        <v>7</v>
      </c>
      <c r="I40" s="66">
        <v>7</v>
      </c>
      <c r="J40" s="66">
        <v>7</v>
      </c>
      <c r="K40" s="66">
        <v>17</v>
      </c>
      <c r="L40" s="66">
        <f t="shared" si="1"/>
        <v>76</v>
      </c>
    </row>
    <row r="41" spans="1:12" x14ac:dyDescent="0.35">
      <c r="A41" s="70">
        <f>'SM Draw'!A43</f>
        <v>10.17</v>
      </c>
      <c r="B41" s="28" t="str">
        <f>CONCATENATE('SM Draw'!B43," ",'SM Draw'!C43)</f>
        <v>Charlotte Ostwald</v>
      </c>
      <c r="C41" s="28" t="str">
        <f>'SM Draw'!D43</f>
        <v>KINGS GINA</v>
      </c>
      <c r="D41" s="28" t="str">
        <f>'SM Draw'!E43</f>
        <v>St Stephen's Primary School Pittsworth - Pittswort</v>
      </c>
      <c r="E41" s="28">
        <f>'SM Draw'!F43</f>
        <v>7140</v>
      </c>
      <c r="F41" s="65">
        <v>20</v>
      </c>
      <c r="G41" s="66">
        <v>16</v>
      </c>
      <c r="H41" s="66">
        <v>7</v>
      </c>
      <c r="I41" s="66">
        <v>7</v>
      </c>
      <c r="J41" s="66">
        <v>7</v>
      </c>
      <c r="K41" s="66">
        <v>16</v>
      </c>
      <c r="L41" s="66">
        <f t="shared" si="1"/>
        <v>73</v>
      </c>
    </row>
    <row r="42" spans="1:12" x14ac:dyDescent="0.35">
      <c r="A42" s="70">
        <f>'SM Draw'!A44</f>
        <v>10.25</v>
      </c>
      <c r="B42" s="28" t="str">
        <f>CONCATENATE('SM Draw'!B44," ",'SM Draw'!C44)</f>
        <v>Sophie Brennan</v>
      </c>
      <c r="C42" s="28" t="str">
        <f>'SM Draw'!D44</f>
        <v>OAKLANDS PARK UNION JACK</v>
      </c>
      <c r="D42" s="28" t="str">
        <f>'SM Draw'!E44</f>
        <v>The Scots PGC College - Warwick</v>
      </c>
      <c r="E42" s="28">
        <f>'SM Draw'!F44</f>
        <v>6297</v>
      </c>
      <c r="F42" s="65">
        <v>24</v>
      </c>
      <c r="G42" s="66">
        <v>17</v>
      </c>
      <c r="H42" s="66">
        <v>6</v>
      </c>
      <c r="I42" s="66">
        <v>7</v>
      </c>
      <c r="J42" s="66">
        <v>6</v>
      </c>
      <c r="K42" s="66">
        <v>17</v>
      </c>
      <c r="L42" s="66">
        <f t="shared" si="1"/>
        <v>77</v>
      </c>
    </row>
    <row r="43" spans="1:12" x14ac:dyDescent="0.35">
      <c r="A43" s="70">
        <f>'SM Draw'!A45</f>
        <v>10.33</v>
      </c>
      <c r="B43" s="28" t="str">
        <f>CONCATENATE('SM Draw'!B45," ",'SM Draw'!C45)</f>
        <v xml:space="preserve"> </v>
      </c>
      <c r="C43" s="28">
        <f>'SM Draw'!D45</f>
        <v>0</v>
      </c>
      <c r="D43" s="28">
        <f>'SM Draw'!E45</f>
        <v>0</v>
      </c>
      <c r="E43" s="28">
        <f>'SM Draw'!F45</f>
        <v>0</v>
      </c>
      <c r="F43" s="65"/>
      <c r="G43" s="66"/>
      <c r="H43" s="66"/>
      <c r="I43" s="66"/>
      <c r="J43" s="66"/>
      <c r="K43" s="66"/>
      <c r="L43" s="66">
        <f t="shared" si="1"/>
        <v>0</v>
      </c>
    </row>
    <row r="44" spans="1:12" x14ac:dyDescent="0.35">
      <c r="A44" s="70">
        <f>'SM Draw'!A46</f>
        <v>10.41</v>
      </c>
      <c r="B44" s="28" t="str">
        <f>CONCATENATE('SM Draw'!B46," ",'SM Draw'!C46)</f>
        <v>Shakira Hilton</v>
      </c>
      <c r="C44" s="28" t="str">
        <f>'SM Draw'!D46</f>
        <v xml:space="preserve">KAMILAROI GRADUATE </v>
      </c>
      <c r="D44" s="28" t="str">
        <f>'SM Draw'!E46</f>
        <v>The Scots PGC College - Warwick</v>
      </c>
      <c r="E44" s="28">
        <f>'SM Draw'!F46</f>
        <v>6710</v>
      </c>
      <c r="F44" s="65">
        <v>15</v>
      </c>
      <c r="G44" s="66">
        <v>14</v>
      </c>
      <c r="H44" s="66">
        <v>6</v>
      </c>
      <c r="I44" s="66">
        <v>6</v>
      </c>
      <c r="J44" s="66">
        <v>7</v>
      </c>
      <c r="K44" s="66">
        <v>15</v>
      </c>
      <c r="L44" s="66">
        <f t="shared" si="1"/>
        <v>63</v>
      </c>
    </row>
    <row r="45" spans="1:12" s="44" customFormat="1" ht="15.5" x14ac:dyDescent="0.35">
      <c r="A45" s="69" t="str">
        <f>'SM Draw'!A47</f>
        <v>SM2 Showman 4 phase - 45cm Primary</v>
      </c>
      <c r="B45" s="59"/>
      <c r="C45" s="60"/>
      <c r="D45" s="60"/>
      <c r="E45" s="60"/>
      <c r="F45" s="61"/>
      <c r="G45" s="62"/>
      <c r="H45" s="62"/>
      <c r="I45" s="62"/>
      <c r="J45" s="62"/>
      <c r="K45" s="62"/>
      <c r="L45" s="62">
        <f t="shared" si="1"/>
        <v>0</v>
      </c>
    </row>
    <row r="46" spans="1:12" x14ac:dyDescent="0.35">
      <c r="A46" s="70" t="str">
        <f>'SM Draw'!A48</f>
        <v>SCR</v>
      </c>
      <c r="B46" s="28" t="str">
        <f>CONCATENATE('SM Draw'!B48," ",'SM Draw'!C48)</f>
        <v>Siena Fisher-peters</v>
      </c>
      <c r="C46" s="28" t="str">
        <f>'SM Draw'!D48</f>
        <v>WESLEY DALE LOVEHEART</v>
      </c>
      <c r="D46" s="28" t="str">
        <f>'SM Draw'!E48</f>
        <v>West Moreton Anglican College - Karrabin</v>
      </c>
      <c r="E46" s="28">
        <f>'SM Draw'!F48</f>
        <v>7149</v>
      </c>
      <c r="F46" s="65"/>
      <c r="G46" s="66"/>
      <c r="H46" s="66"/>
      <c r="I46" s="66"/>
      <c r="J46" s="66"/>
      <c r="K46" s="66"/>
      <c r="L46" s="66">
        <f t="shared" si="1"/>
        <v>0</v>
      </c>
    </row>
    <row r="47" spans="1:12" x14ac:dyDescent="0.35">
      <c r="A47" s="70" t="str">
        <f>'SM Draw'!A49</f>
        <v>SCR</v>
      </c>
      <c r="B47" s="28" t="str">
        <f>CONCATENATE('SM Draw'!B49," ",'SM Draw'!C49)</f>
        <v>Emma Fitzgerald</v>
      </c>
      <c r="C47" s="28" t="str">
        <f>'SM Draw'!D49</f>
        <v>KENARLA LADY LENA</v>
      </c>
      <c r="D47" s="28" t="str">
        <f>'SM Draw'!E49</f>
        <v>The Glennie School - Toowoomba</v>
      </c>
      <c r="E47" s="28">
        <f>'SM Draw'!F49</f>
        <v>6890</v>
      </c>
      <c r="F47" s="65"/>
      <c r="G47" s="66"/>
      <c r="H47" s="66"/>
      <c r="I47" s="66"/>
      <c r="J47" s="66"/>
      <c r="K47" s="66"/>
      <c r="L47" s="66">
        <f t="shared" si="1"/>
        <v>0</v>
      </c>
    </row>
    <row r="48" spans="1:12" x14ac:dyDescent="0.35">
      <c r="A48" s="70" t="str">
        <f>'SM Draw'!A50</f>
        <v>SCR</v>
      </c>
      <c r="B48" s="28" t="str">
        <f>CONCATENATE('SM Draw'!B50," ",'SM Draw'!C50)</f>
        <v>Georgette Emmerton</v>
      </c>
      <c r="C48" s="28" t="str">
        <f>'SM Draw'!D50</f>
        <v>APACHE KITTEN</v>
      </c>
      <c r="D48" s="28" t="str">
        <f>'SM Draw'!E50</f>
        <v>Mundubbera State School - Mundubbera</v>
      </c>
      <c r="E48" s="28">
        <f>'SM Draw'!F50</f>
        <v>6349</v>
      </c>
      <c r="F48" s="65"/>
      <c r="G48" s="66"/>
      <c r="H48" s="66"/>
      <c r="I48" s="66"/>
      <c r="J48" s="66"/>
      <c r="K48" s="66"/>
      <c r="L48" s="66">
        <f t="shared" si="1"/>
        <v>0</v>
      </c>
    </row>
    <row r="49" spans="1:12" x14ac:dyDescent="0.35">
      <c r="A49" s="70">
        <f>'SM Draw'!A51</f>
        <v>11.09</v>
      </c>
      <c r="B49" s="28" t="str">
        <f>CONCATENATE('SM Draw'!B51," ",'SM Draw'!C51)</f>
        <v>Jack Perkins</v>
      </c>
      <c r="C49" s="28" t="str">
        <f>'SM Draw'!D51</f>
        <v>CORVAN PARK LATTE</v>
      </c>
      <c r="D49" s="28" t="str">
        <f>'SM Draw'!E51</f>
        <v>The Scots PGC College - Warwick</v>
      </c>
      <c r="E49" s="28">
        <f>'SM Draw'!F51</f>
        <v>6718</v>
      </c>
      <c r="F49" s="65">
        <v>17</v>
      </c>
      <c r="G49" s="66">
        <v>14</v>
      </c>
      <c r="H49" s="66">
        <v>6</v>
      </c>
      <c r="I49" s="66">
        <v>6</v>
      </c>
      <c r="J49" s="66">
        <v>6</v>
      </c>
      <c r="K49" s="66">
        <v>16</v>
      </c>
      <c r="L49" s="66">
        <f t="shared" si="1"/>
        <v>65</v>
      </c>
    </row>
    <row r="50" spans="1:12" x14ac:dyDescent="0.35">
      <c r="A50" s="70">
        <f>'SM Draw'!A52</f>
        <v>11.16</v>
      </c>
      <c r="B50" s="28" t="str">
        <f>CONCATENATE('SM Draw'!B52," ",'SM Draw'!C52)</f>
        <v>Bronte Rigney</v>
      </c>
      <c r="C50" s="28" t="str">
        <f>'SM Draw'!D52</f>
        <v>TITAN DEBUT</v>
      </c>
      <c r="D50" s="28" t="str">
        <f>'SM Draw'!E52</f>
        <v>St Patricks School - St George</v>
      </c>
      <c r="E50" s="28">
        <f>'SM Draw'!F52</f>
        <v>7062</v>
      </c>
      <c r="F50" s="65">
        <v>19</v>
      </c>
      <c r="G50" s="66">
        <v>17</v>
      </c>
      <c r="H50" s="66">
        <v>7</v>
      </c>
      <c r="I50" s="66">
        <v>6</v>
      </c>
      <c r="J50" s="66">
        <v>7</v>
      </c>
      <c r="K50" s="66">
        <v>17</v>
      </c>
      <c r="L50" s="66">
        <f t="shared" si="1"/>
        <v>73</v>
      </c>
    </row>
    <row r="51" spans="1:12" x14ac:dyDescent="0.35">
      <c r="A51" s="70">
        <f>'SM Draw'!A53</f>
        <v>0</v>
      </c>
      <c r="B51" s="28" t="str">
        <f>CONCATENATE('SM Draw'!B53," ",'SM Draw'!C53)</f>
        <v xml:space="preserve"> </v>
      </c>
      <c r="C51" s="28">
        <f>'SM Draw'!D53</f>
        <v>0</v>
      </c>
      <c r="D51" s="28">
        <f>'SM Draw'!E53</f>
        <v>0</v>
      </c>
      <c r="E51" s="28">
        <f>'SM Draw'!F53</f>
        <v>0</v>
      </c>
      <c r="F51" s="65"/>
      <c r="G51" s="66"/>
      <c r="H51" s="66"/>
      <c r="I51" s="66"/>
      <c r="J51" s="66"/>
      <c r="K51" s="66"/>
      <c r="L51" s="66">
        <f t="shared" si="1"/>
        <v>0</v>
      </c>
    </row>
    <row r="52" spans="1:12" x14ac:dyDescent="0.35">
      <c r="A52" s="70">
        <f>'SM Draw'!A54</f>
        <v>0</v>
      </c>
      <c r="B52" s="28" t="str">
        <f>CONCATENATE('SM Draw'!B54," ",'SM Draw'!C54)</f>
        <v xml:space="preserve"> </v>
      </c>
      <c r="C52" s="28">
        <f>'SM Draw'!D54</f>
        <v>0</v>
      </c>
      <c r="D52" s="28">
        <f>'SM Draw'!E54</f>
        <v>0</v>
      </c>
      <c r="E52" s="28">
        <f>'SM Draw'!F54</f>
        <v>0</v>
      </c>
      <c r="F52" s="65"/>
      <c r="G52" s="66"/>
      <c r="H52" s="66"/>
      <c r="I52" s="66"/>
      <c r="J52" s="66"/>
      <c r="K52" s="66"/>
      <c r="L52" s="66">
        <f t="shared" si="1"/>
        <v>0</v>
      </c>
    </row>
    <row r="53" spans="1:12" x14ac:dyDescent="0.35">
      <c r="A53" s="70">
        <f>'SM Draw'!A55</f>
        <v>0</v>
      </c>
      <c r="B53" s="28" t="str">
        <f>CONCATENATE('SM Draw'!B55," ",'SM Draw'!C55)</f>
        <v xml:space="preserve"> </v>
      </c>
      <c r="C53" s="28">
        <f>'SM Draw'!D55</f>
        <v>0</v>
      </c>
      <c r="D53" s="28">
        <f>'SM Draw'!E55</f>
        <v>0</v>
      </c>
      <c r="E53" s="28">
        <f>'SM Draw'!F55</f>
        <v>0</v>
      </c>
      <c r="F53" s="65"/>
      <c r="G53" s="66"/>
      <c r="H53" s="66"/>
      <c r="I53" s="66"/>
      <c r="J53" s="66"/>
      <c r="K53" s="66"/>
      <c r="L53" s="66">
        <f t="shared" si="1"/>
        <v>0</v>
      </c>
    </row>
    <row r="54" spans="1:12" x14ac:dyDescent="0.35">
      <c r="A54" s="70">
        <f>'SM Draw'!A56</f>
        <v>0</v>
      </c>
      <c r="B54" s="28" t="str">
        <f>CONCATENATE('SM Draw'!B56," ",'SM Draw'!C56)</f>
        <v xml:space="preserve"> </v>
      </c>
      <c r="C54" s="28">
        <f>'SM Draw'!D56</f>
        <v>0</v>
      </c>
      <c r="D54" s="28">
        <f>'SM Draw'!E56</f>
        <v>0</v>
      </c>
      <c r="E54" s="28">
        <f>'SM Draw'!F56</f>
        <v>0</v>
      </c>
      <c r="F54" s="65"/>
      <c r="G54" s="66"/>
      <c r="H54" s="66"/>
      <c r="I54" s="66"/>
      <c r="J54" s="66"/>
      <c r="K54" s="66"/>
      <c r="L54" s="66">
        <f t="shared" si="1"/>
        <v>0</v>
      </c>
    </row>
    <row r="55" spans="1:12" x14ac:dyDescent="0.35">
      <c r="A55" s="70">
        <f>'SM Draw'!A57</f>
        <v>0</v>
      </c>
      <c r="B55" s="28" t="str">
        <f>CONCATENATE('SM Draw'!B57," ",'SM Draw'!C57)</f>
        <v xml:space="preserve"> </v>
      </c>
      <c r="C55" s="28">
        <f>'SM Draw'!D57</f>
        <v>0</v>
      </c>
      <c r="D55" s="28">
        <f>'SM Draw'!E57</f>
        <v>0</v>
      </c>
      <c r="E55" s="28">
        <f>'SM Draw'!F57</f>
        <v>0</v>
      </c>
      <c r="F55" s="65"/>
      <c r="G55" s="66"/>
      <c r="H55" s="66"/>
      <c r="I55" s="66"/>
      <c r="J55" s="66"/>
      <c r="K55" s="66"/>
      <c r="L55" s="66">
        <f t="shared" si="1"/>
        <v>0</v>
      </c>
    </row>
    <row r="56" spans="1:12" x14ac:dyDescent="0.35">
      <c r="A56" s="70"/>
      <c r="B56" s="28"/>
      <c r="C56" s="28"/>
      <c r="D56" s="28"/>
      <c r="E56" s="28"/>
      <c r="F56" s="65"/>
      <c r="G56" s="66"/>
      <c r="H56" s="66"/>
      <c r="I56" s="66"/>
      <c r="J56" s="66"/>
      <c r="K56" s="66"/>
      <c r="L56" s="66">
        <f t="shared" si="1"/>
        <v>0</v>
      </c>
    </row>
    <row r="57" spans="1:12" x14ac:dyDescent="0.35">
      <c r="A57" s="70"/>
      <c r="B57" s="28"/>
      <c r="C57" s="28"/>
      <c r="D57" s="28"/>
      <c r="E57" s="28"/>
      <c r="F57" s="65"/>
      <c r="G57" s="66"/>
      <c r="H57" s="66"/>
      <c r="I57" s="66"/>
      <c r="J57" s="66"/>
      <c r="K57" s="66"/>
      <c r="L57" s="66">
        <f t="shared" si="1"/>
        <v>0</v>
      </c>
    </row>
    <row r="58" spans="1:12" x14ac:dyDescent="0.35">
      <c r="A58" s="70"/>
      <c r="B58" s="28"/>
      <c r="C58" s="28"/>
      <c r="D58" s="28"/>
      <c r="E58" s="28"/>
      <c r="F58" s="65"/>
      <c r="G58" s="66"/>
      <c r="H58" s="66"/>
      <c r="I58" s="66"/>
      <c r="J58" s="66"/>
      <c r="K58" s="66"/>
      <c r="L58" s="66">
        <f t="shared" si="1"/>
        <v>0</v>
      </c>
    </row>
    <row r="59" spans="1:12" x14ac:dyDescent="0.35">
      <c r="A59" s="70"/>
      <c r="B59" s="28"/>
      <c r="C59" s="28"/>
      <c r="D59" s="28"/>
      <c r="E59" s="28"/>
      <c r="F59" s="65"/>
      <c r="G59" s="66"/>
      <c r="H59" s="66"/>
      <c r="I59" s="66"/>
      <c r="J59" s="66"/>
      <c r="K59" s="66"/>
      <c r="L59" s="66">
        <f t="shared" si="1"/>
        <v>0</v>
      </c>
    </row>
    <row r="60" spans="1:12" x14ac:dyDescent="0.35">
      <c r="A60" s="70"/>
      <c r="B60" s="28"/>
      <c r="C60" s="28"/>
      <c r="D60" s="28"/>
      <c r="E60" s="28"/>
      <c r="F60" s="65"/>
      <c r="G60" s="66"/>
      <c r="H60" s="66"/>
      <c r="I60" s="66"/>
      <c r="J60" s="66"/>
      <c r="K60" s="66"/>
      <c r="L60" s="66">
        <f t="shared" si="1"/>
        <v>0</v>
      </c>
    </row>
    <row r="61" spans="1:12" x14ac:dyDescent="0.35">
      <c r="A61" s="70"/>
      <c r="B61" s="28"/>
      <c r="C61" s="28"/>
      <c r="D61" s="28"/>
      <c r="E61" s="28"/>
      <c r="F61" s="65"/>
      <c r="G61" s="66"/>
      <c r="H61" s="66"/>
      <c r="I61" s="66"/>
      <c r="J61" s="66"/>
      <c r="K61" s="66"/>
      <c r="L61" s="66">
        <f t="shared" si="1"/>
        <v>0</v>
      </c>
    </row>
    <row r="62" spans="1:12" x14ac:dyDescent="0.35">
      <c r="A62" s="70"/>
      <c r="B62" s="28"/>
      <c r="C62" s="28"/>
      <c r="D62" s="28"/>
      <c r="E62" s="28"/>
      <c r="F62" s="65"/>
      <c r="G62" s="66"/>
      <c r="H62" s="66"/>
      <c r="I62" s="66"/>
      <c r="J62" s="66"/>
      <c r="K62" s="66"/>
      <c r="L62" s="66">
        <f t="shared" si="1"/>
        <v>0</v>
      </c>
    </row>
    <row r="63" spans="1:12" x14ac:dyDescent="0.35">
      <c r="A63" s="70"/>
      <c r="B63" s="28"/>
      <c r="C63" s="28"/>
      <c r="D63" s="28"/>
      <c r="E63" s="28"/>
      <c r="F63" s="65"/>
      <c r="G63" s="66"/>
      <c r="H63" s="66"/>
      <c r="I63" s="66"/>
      <c r="J63" s="66"/>
      <c r="K63" s="66"/>
      <c r="L63" s="66">
        <f t="shared" si="1"/>
        <v>0</v>
      </c>
    </row>
    <row r="64" spans="1:12" x14ac:dyDescent="0.35">
      <c r="A64" s="70"/>
      <c r="B64" s="28"/>
      <c r="C64" s="28"/>
      <c r="D64" s="28"/>
      <c r="E64" s="28"/>
      <c r="F64" s="65"/>
      <c r="G64" s="66"/>
      <c r="H64" s="66"/>
      <c r="I64" s="66"/>
      <c r="J64" s="66"/>
      <c r="K64" s="66"/>
      <c r="L64" s="66">
        <f t="shared" si="1"/>
        <v>0</v>
      </c>
    </row>
    <row r="65" spans="1:12" x14ac:dyDescent="0.35">
      <c r="A65" s="70"/>
      <c r="B65" s="28"/>
      <c r="C65" s="28"/>
      <c r="D65" s="28"/>
      <c r="E65" s="28"/>
      <c r="F65" s="65"/>
      <c r="G65" s="66"/>
      <c r="H65" s="66"/>
      <c r="I65" s="66"/>
      <c r="J65" s="66"/>
      <c r="K65" s="66"/>
      <c r="L65" s="66">
        <f t="shared" si="1"/>
        <v>0</v>
      </c>
    </row>
    <row r="66" spans="1:12" x14ac:dyDescent="0.35">
      <c r="A66" s="70"/>
      <c r="B66" s="30"/>
      <c r="C66" s="31"/>
      <c r="D66" s="30"/>
      <c r="E66" s="31"/>
      <c r="F66" s="65"/>
      <c r="G66" s="66"/>
      <c r="H66" s="66"/>
      <c r="I66" s="66"/>
      <c r="J66" s="66"/>
      <c r="K66" s="66"/>
      <c r="L66" s="66">
        <f t="shared" si="1"/>
        <v>0</v>
      </c>
    </row>
    <row r="67" spans="1:12" ht="15.5" x14ac:dyDescent="0.35">
      <c r="A67" s="70"/>
      <c r="B67" s="41"/>
      <c r="C67" s="41"/>
      <c r="D67" s="41"/>
      <c r="E67" s="41"/>
      <c r="F67" s="65"/>
      <c r="G67" s="66"/>
      <c r="H67" s="66"/>
      <c r="I67" s="66"/>
      <c r="J67" s="66"/>
      <c r="K67" s="66"/>
      <c r="L67" s="66">
        <f t="shared" ref="L67" si="2">SUM(F67:K67)</f>
        <v>0</v>
      </c>
    </row>
    <row r="68" spans="1:12" x14ac:dyDescent="0.35">
      <c r="A68" s="70"/>
      <c r="B68" s="28"/>
      <c r="C68" s="28"/>
      <c r="D68" s="28"/>
      <c r="E68" s="28"/>
      <c r="F68" s="65"/>
      <c r="G68" s="66"/>
      <c r="H68" s="66"/>
      <c r="I68" s="66"/>
      <c r="J68" s="66"/>
      <c r="K68" s="66"/>
      <c r="L68" s="66">
        <f t="shared" ref="L68:L106" si="3">SUM(F68:K68)</f>
        <v>0</v>
      </c>
    </row>
    <row r="69" spans="1:12" x14ac:dyDescent="0.35">
      <c r="A69" s="70"/>
      <c r="B69" s="28"/>
      <c r="C69" s="28"/>
      <c r="D69" s="28"/>
      <c r="E69" s="28"/>
      <c r="F69" s="65"/>
      <c r="G69" s="66"/>
      <c r="H69" s="66"/>
      <c r="I69" s="66"/>
      <c r="J69" s="66"/>
      <c r="K69" s="66"/>
      <c r="L69" s="66">
        <f t="shared" si="3"/>
        <v>0</v>
      </c>
    </row>
    <row r="70" spans="1:12" x14ac:dyDescent="0.35">
      <c r="A70" s="70"/>
      <c r="B70" s="28"/>
      <c r="C70" s="28"/>
      <c r="D70" s="28"/>
      <c r="E70" s="28"/>
      <c r="F70" s="65"/>
      <c r="G70" s="66"/>
      <c r="H70" s="66"/>
      <c r="I70" s="66"/>
      <c r="J70" s="66"/>
      <c r="K70" s="66"/>
      <c r="L70" s="66">
        <f t="shared" si="3"/>
        <v>0</v>
      </c>
    </row>
    <row r="71" spans="1:12" x14ac:dyDescent="0.35">
      <c r="A71" s="70"/>
      <c r="B71" s="28"/>
      <c r="C71" s="28"/>
      <c r="D71" s="28"/>
      <c r="E71" s="28"/>
      <c r="F71" s="65"/>
      <c r="G71" s="66"/>
      <c r="H71" s="66"/>
      <c r="I71" s="66"/>
      <c r="J71" s="66"/>
      <c r="K71" s="66"/>
      <c r="L71" s="66">
        <f t="shared" si="3"/>
        <v>0</v>
      </c>
    </row>
    <row r="72" spans="1:12" x14ac:dyDescent="0.35">
      <c r="A72" s="70"/>
      <c r="B72" s="28"/>
      <c r="C72" s="28"/>
      <c r="D72" s="28"/>
      <c r="E72" s="28"/>
      <c r="F72" s="65"/>
      <c r="G72" s="66"/>
      <c r="H72" s="66"/>
      <c r="I72" s="66"/>
      <c r="J72" s="66"/>
      <c r="K72" s="66"/>
      <c r="L72" s="66">
        <f t="shared" si="3"/>
        <v>0</v>
      </c>
    </row>
    <row r="73" spans="1:12" x14ac:dyDescent="0.35">
      <c r="A73" s="70"/>
      <c r="B73" s="28"/>
      <c r="C73" s="28"/>
      <c r="D73" s="28"/>
      <c r="E73" s="28"/>
      <c r="F73" s="65"/>
      <c r="G73" s="66"/>
      <c r="H73" s="66"/>
      <c r="I73" s="66"/>
      <c r="J73" s="66"/>
      <c r="K73" s="66"/>
      <c r="L73" s="66">
        <f t="shared" si="3"/>
        <v>0</v>
      </c>
    </row>
    <row r="74" spans="1:12" x14ac:dyDescent="0.35">
      <c r="A74" s="70"/>
      <c r="B74" s="28"/>
      <c r="C74" s="28"/>
      <c r="D74" s="28"/>
      <c r="E74" s="28"/>
      <c r="F74" s="65"/>
      <c r="G74" s="66"/>
      <c r="H74" s="66"/>
      <c r="I74" s="66"/>
      <c r="J74" s="66"/>
      <c r="K74" s="66"/>
      <c r="L74" s="66">
        <f t="shared" si="3"/>
        <v>0</v>
      </c>
    </row>
    <row r="75" spans="1:12" x14ac:dyDescent="0.35">
      <c r="A75" s="70"/>
      <c r="B75" s="28"/>
      <c r="C75" s="28"/>
      <c r="D75" s="28"/>
      <c r="E75" s="28"/>
      <c r="F75" s="65"/>
      <c r="G75" s="66"/>
      <c r="H75" s="66"/>
      <c r="I75" s="66"/>
      <c r="J75" s="66"/>
      <c r="K75" s="66"/>
      <c r="L75" s="66">
        <f t="shared" si="3"/>
        <v>0</v>
      </c>
    </row>
    <row r="76" spans="1:12" x14ac:dyDescent="0.35">
      <c r="A76" s="70"/>
      <c r="B76" s="28"/>
      <c r="C76" s="28"/>
      <c r="D76" s="28"/>
      <c r="E76" s="28"/>
      <c r="F76" s="65"/>
      <c r="G76" s="66"/>
      <c r="H76" s="66"/>
      <c r="I76" s="66"/>
      <c r="J76" s="66"/>
      <c r="K76" s="66"/>
      <c r="L76" s="66">
        <f t="shared" si="3"/>
        <v>0</v>
      </c>
    </row>
    <row r="77" spans="1:12" x14ac:dyDescent="0.35">
      <c r="A77" s="70"/>
      <c r="B77" s="28"/>
      <c r="C77" s="28"/>
      <c r="D77" s="28"/>
      <c r="E77" s="28"/>
      <c r="F77" s="65"/>
      <c r="G77" s="66"/>
      <c r="H77" s="66"/>
      <c r="I77" s="66"/>
      <c r="J77" s="66"/>
      <c r="K77" s="66"/>
      <c r="L77" s="66">
        <f t="shared" si="3"/>
        <v>0</v>
      </c>
    </row>
    <row r="78" spans="1:12" x14ac:dyDescent="0.35">
      <c r="A78" s="70"/>
      <c r="B78" s="28"/>
      <c r="C78" s="28"/>
      <c r="D78" s="28"/>
      <c r="E78" s="28"/>
      <c r="F78" s="65"/>
      <c r="G78" s="66"/>
      <c r="H78" s="66"/>
      <c r="I78" s="66"/>
      <c r="J78" s="66"/>
      <c r="K78" s="66"/>
      <c r="L78" s="66">
        <f t="shared" si="3"/>
        <v>0</v>
      </c>
    </row>
    <row r="79" spans="1:12" x14ac:dyDescent="0.35">
      <c r="A79" s="70"/>
      <c r="B79" s="28"/>
      <c r="C79" s="28"/>
      <c r="D79" s="28"/>
      <c r="E79" s="28"/>
      <c r="F79" s="65"/>
      <c r="G79" s="66"/>
      <c r="H79" s="66"/>
      <c r="I79" s="66"/>
      <c r="J79" s="66"/>
      <c r="K79" s="66"/>
      <c r="L79" s="66">
        <f t="shared" si="3"/>
        <v>0</v>
      </c>
    </row>
    <row r="80" spans="1:12" x14ac:dyDescent="0.35">
      <c r="A80" s="70"/>
      <c r="B80" s="28"/>
      <c r="C80" s="28"/>
      <c r="D80" s="28"/>
      <c r="E80" s="28"/>
      <c r="F80" s="65"/>
      <c r="G80" s="66"/>
      <c r="H80" s="66"/>
      <c r="I80" s="66"/>
      <c r="J80" s="66"/>
      <c r="K80" s="66"/>
      <c r="L80" s="66">
        <f t="shared" si="3"/>
        <v>0</v>
      </c>
    </row>
    <row r="81" spans="1:12" x14ac:dyDescent="0.35">
      <c r="A81" s="70"/>
      <c r="B81" s="28"/>
      <c r="C81" s="28"/>
      <c r="D81" s="28"/>
      <c r="E81" s="28"/>
      <c r="F81" s="65"/>
      <c r="G81" s="66"/>
      <c r="H81" s="66"/>
      <c r="I81" s="66"/>
      <c r="J81" s="66"/>
      <c r="K81" s="66"/>
      <c r="L81" s="66">
        <f t="shared" si="3"/>
        <v>0</v>
      </c>
    </row>
    <row r="82" spans="1:12" x14ac:dyDescent="0.35">
      <c r="A82" s="70"/>
      <c r="B82" s="30"/>
      <c r="C82" s="31"/>
      <c r="D82" s="30"/>
      <c r="E82" s="31"/>
      <c r="F82" s="65"/>
      <c r="G82" s="66"/>
      <c r="H82" s="66"/>
      <c r="I82" s="66"/>
      <c r="J82" s="66"/>
      <c r="K82" s="66"/>
      <c r="L82" s="66">
        <f t="shared" si="3"/>
        <v>0</v>
      </c>
    </row>
    <row r="83" spans="1:12" ht="15.5" x14ac:dyDescent="0.35">
      <c r="A83" s="70"/>
      <c r="B83" s="41"/>
      <c r="C83" s="41"/>
      <c r="D83" s="41"/>
      <c r="E83" s="41"/>
      <c r="F83" s="65"/>
      <c r="G83" s="66"/>
      <c r="H83" s="66"/>
      <c r="I83" s="66"/>
      <c r="J83" s="66"/>
      <c r="K83" s="66"/>
      <c r="L83" s="66">
        <f t="shared" si="3"/>
        <v>0</v>
      </c>
    </row>
    <row r="84" spans="1:12" x14ac:dyDescent="0.35">
      <c r="A84" s="70"/>
      <c r="B84" s="28"/>
      <c r="C84" s="28"/>
      <c r="D84" s="28"/>
      <c r="E84" s="28"/>
      <c r="F84" s="65"/>
      <c r="G84" s="66"/>
      <c r="H84" s="66"/>
      <c r="I84" s="66"/>
      <c r="J84" s="66"/>
      <c r="K84" s="66"/>
      <c r="L84" s="66">
        <f t="shared" si="3"/>
        <v>0</v>
      </c>
    </row>
    <row r="85" spans="1:12" x14ac:dyDescent="0.35">
      <c r="A85" s="70"/>
      <c r="B85" s="28"/>
      <c r="C85" s="28"/>
      <c r="D85" s="28"/>
      <c r="E85" s="28"/>
      <c r="F85" s="65"/>
      <c r="G85" s="66"/>
      <c r="H85" s="66"/>
      <c r="I85" s="66"/>
      <c r="J85" s="66"/>
      <c r="K85" s="66"/>
      <c r="L85" s="66">
        <f t="shared" si="3"/>
        <v>0</v>
      </c>
    </row>
    <row r="86" spans="1:12" x14ac:dyDescent="0.35">
      <c r="A86" s="70"/>
      <c r="B86" s="28"/>
      <c r="C86" s="28"/>
      <c r="D86" s="28"/>
      <c r="E86" s="28"/>
      <c r="F86" s="65"/>
      <c r="G86" s="66"/>
      <c r="H86" s="66"/>
      <c r="I86" s="66"/>
      <c r="J86" s="66"/>
      <c r="K86" s="66"/>
      <c r="L86" s="66">
        <f t="shared" si="3"/>
        <v>0</v>
      </c>
    </row>
    <row r="87" spans="1:12" x14ac:dyDescent="0.35">
      <c r="A87" s="70"/>
      <c r="B87" s="28"/>
      <c r="C87" s="28"/>
      <c r="D87" s="28"/>
      <c r="E87" s="28"/>
      <c r="F87" s="65"/>
      <c r="G87" s="66"/>
      <c r="H87" s="66"/>
      <c r="I87" s="66"/>
      <c r="J87" s="66"/>
      <c r="K87" s="66"/>
      <c r="L87" s="66">
        <f t="shared" si="3"/>
        <v>0</v>
      </c>
    </row>
    <row r="88" spans="1:12" x14ac:dyDescent="0.35">
      <c r="A88" s="70"/>
      <c r="B88" s="28"/>
      <c r="C88" s="28"/>
      <c r="D88" s="28"/>
      <c r="E88" s="28"/>
      <c r="F88" s="65"/>
      <c r="G88" s="66"/>
      <c r="H88" s="66"/>
      <c r="I88" s="66"/>
      <c r="J88" s="66"/>
      <c r="K88" s="66"/>
      <c r="L88" s="66">
        <f t="shared" si="3"/>
        <v>0</v>
      </c>
    </row>
    <row r="89" spans="1:12" x14ac:dyDescent="0.35">
      <c r="A89" s="70"/>
      <c r="B89" s="28"/>
      <c r="C89" s="28"/>
      <c r="D89" s="28"/>
      <c r="E89" s="28"/>
      <c r="F89" s="65"/>
      <c r="G89" s="66"/>
      <c r="H89" s="66"/>
      <c r="I89" s="66"/>
      <c r="J89" s="66"/>
      <c r="K89" s="66"/>
      <c r="L89" s="66">
        <f t="shared" si="3"/>
        <v>0</v>
      </c>
    </row>
    <row r="90" spans="1:12" x14ac:dyDescent="0.35">
      <c r="A90" s="70"/>
      <c r="B90" s="28"/>
      <c r="C90" s="28"/>
      <c r="D90" s="28"/>
      <c r="E90" s="28"/>
      <c r="F90" s="65"/>
      <c r="G90" s="66"/>
      <c r="H90" s="66"/>
      <c r="I90" s="66"/>
      <c r="J90" s="66"/>
      <c r="K90" s="66"/>
      <c r="L90" s="66">
        <f t="shared" si="3"/>
        <v>0</v>
      </c>
    </row>
    <row r="91" spans="1:12" x14ac:dyDescent="0.35">
      <c r="A91" s="70"/>
      <c r="B91" s="28"/>
      <c r="C91" s="28"/>
      <c r="D91" s="28"/>
      <c r="E91" s="28"/>
      <c r="F91" s="65"/>
      <c r="G91" s="66"/>
      <c r="H91" s="66"/>
      <c r="I91" s="66"/>
      <c r="J91" s="66"/>
      <c r="K91" s="66"/>
      <c r="L91" s="66">
        <f t="shared" si="3"/>
        <v>0</v>
      </c>
    </row>
    <row r="92" spans="1:12" x14ac:dyDescent="0.35">
      <c r="A92" s="70"/>
      <c r="B92" s="28"/>
      <c r="C92" s="28"/>
      <c r="D92" s="28"/>
      <c r="E92" s="28"/>
      <c r="F92" s="65"/>
      <c r="G92" s="66"/>
      <c r="H92" s="66"/>
      <c r="I92" s="66"/>
      <c r="J92" s="66"/>
      <c r="K92" s="66"/>
      <c r="L92" s="66">
        <f t="shared" si="3"/>
        <v>0</v>
      </c>
    </row>
    <row r="93" spans="1:12" x14ac:dyDescent="0.35">
      <c r="A93" s="70"/>
      <c r="B93" s="28"/>
      <c r="C93" s="28"/>
      <c r="D93" s="28"/>
      <c r="E93" s="28"/>
      <c r="F93" s="65"/>
      <c r="G93" s="66"/>
      <c r="H93" s="66"/>
      <c r="I93" s="66"/>
      <c r="J93" s="66"/>
      <c r="K93" s="66"/>
      <c r="L93" s="66">
        <f t="shared" si="3"/>
        <v>0</v>
      </c>
    </row>
    <row r="94" spans="1:12" x14ac:dyDescent="0.35">
      <c r="A94" s="70"/>
      <c r="B94" s="28"/>
      <c r="C94" s="28"/>
      <c r="D94" s="28"/>
      <c r="E94" s="28"/>
      <c r="F94" s="65"/>
      <c r="G94" s="66"/>
      <c r="H94" s="66"/>
      <c r="I94" s="66"/>
      <c r="J94" s="66"/>
      <c r="K94" s="66"/>
      <c r="L94" s="66">
        <f t="shared" si="3"/>
        <v>0</v>
      </c>
    </row>
    <row r="95" spans="1:12" x14ac:dyDescent="0.35">
      <c r="A95" s="70"/>
      <c r="B95" s="28"/>
      <c r="C95" s="28"/>
      <c r="D95" s="28"/>
      <c r="E95" s="28"/>
      <c r="F95" s="65"/>
      <c r="G95" s="66"/>
      <c r="H95" s="66"/>
      <c r="I95" s="66"/>
      <c r="J95" s="66"/>
      <c r="K95" s="66"/>
      <c r="L95" s="66">
        <f t="shared" si="3"/>
        <v>0</v>
      </c>
    </row>
    <row r="96" spans="1:12" x14ac:dyDescent="0.35">
      <c r="A96" s="70"/>
      <c r="B96" s="28"/>
      <c r="C96" s="28"/>
      <c r="D96" s="28"/>
      <c r="E96" s="28"/>
      <c r="F96" s="65"/>
      <c r="G96" s="66"/>
      <c r="H96" s="66"/>
      <c r="I96" s="66"/>
      <c r="J96" s="66"/>
      <c r="K96" s="66"/>
      <c r="L96" s="66">
        <f t="shared" si="3"/>
        <v>0</v>
      </c>
    </row>
    <row r="97" spans="1:12" x14ac:dyDescent="0.35">
      <c r="A97" s="70"/>
      <c r="B97" s="28"/>
      <c r="C97" s="28"/>
      <c r="D97" s="28"/>
      <c r="E97" s="28"/>
      <c r="F97" s="65"/>
      <c r="G97" s="66"/>
      <c r="H97" s="66"/>
      <c r="I97" s="66"/>
      <c r="J97" s="66"/>
      <c r="K97" s="66"/>
      <c r="L97" s="66">
        <f t="shared" si="3"/>
        <v>0</v>
      </c>
    </row>
    <row r="98" spans="1:12" x14ac:dyDescent="0.35">
      <c r="A98" s="70"/>
      <c r="B98" s="28"/>
      <c r="C98" s="28"/>
      <c r="D98" s="28"/>
      <c r="E98" s="28"/>
      <c r="F98" s="65"/>
      <c r="G98" s="66"/>
      <c r="H98" s="66"/>
      <c r="I98" s="66"/>
      <c r="J98" s="66"/>
      <c r="K98" s="66"/>
      <c r="L98" s="66">
        <f t="shared" si="3"/>
        <v>0</v>
      </c>
    </row>
    <row r="99" spans="1:12" x14ac:dyDescent="0.35">
      <c r="A99" s="70"/>
      <c r="B99" s="30"/>
      <c r="C99" s="31"/>
      <c r="D99" s="30"/>
      <c r="E99" s="31"/>
      <c r="F99" s="65"/>
      <c r="G99" s="66"/>
      <c r="H99" s="66"/>
      <c r="I99" s="66"/>
      <c r="J99" s="66"/>
      <c r="K99" s="66"/>
      <c r="L99" s="66">
        <f t="shared" si="3"/>
        <v>0</v>
      </c>
    </row>
    <row r="100" spans="1:12" x14ac:dyDescent="0.35">
      <c r="A100" s="70"/>
      <c r="B100" s="42"/>
      <c r="C100" s="42"/>
      <c r="D100" s="42"/>
      <c r="E100" s="42"/>
      <c r="F100" s="65"/>
      <c r="G100" s="66"/>
      <c r="H100" s="66"/>
      <c r="I100" s="66"/>
      <c r="J100" s="66"/>
      <c r="K100" s="66"/>
      <c r="L100" s="66">
        <f t="shared" si="3"/>
        <v>0</v>
      </c>
    </row>
    <row r="101" spans="1:12" x14ac:dyDescent="0.35">
      <c r="A101" s="70"/>
      <c r="B101" s="28"/>
      <c r="C101" s="28"/>
      <c r="D101" s="28"/>
      <c r="E101" s="28"/>
      <c r="F101" s="65"/>
      <c r="G101" s="66"/>
      <c r="H101" s="66"/>
      <c r="I101" s="66"/>
      <c r="J101" s="66"/>
      <c r="K101" s="66"/>
      <c r="L101" s="66">
        <f t="shared" si="3"/>
        <v>0</v>
      </c>
    </row>
    <row r="102" spans="1:12" x14ac:dyDescent="0.35">
      <c r="A102" s="70"/>
      <c r="B102" s="28"/>
      <c r="C102" s="28"/>
      <c r="D102" s="28"/>
      <c r="E102" s="28"/>
      <c r="F102" s="65"/>
      <c r="G102" s="66"/>
      <c r="H102" s="66"/>
      <c r="I102" s="66"/>
      <c r="J102" s="66"/>
      <c r="K102" s="66"/>
      <c r="L102" s="66">
        <f t="shared" si="3"/>
        <v>0</v>
      </c>
    </row>
    <row r="103" spans="1:12" x14ac:dyDescent="0.35">
      <c r="A103" s="70"/>
      <c r="B103" s="30"/>
      <c r="C103" s="31"/>
      <c r="D103" s="30"/>
      <c r="E103" s="31"/>
      <c r="F103" s="65"/>
      <c r="G103" s="66"/>
      <c r="H103" s="66"/>
      <c r="I103" s="66"/>
      <c r="J103" s="66"/>
      <c r="K103" s="66"/>
      <c r="L103" s="66">
        <f t="shared" si="3"/>
        <v>0</v>
      </c>
    </row>
    <row r="104" spans="1:12" x14ac:dyDescent="0.35">
      <c r="A104" s="70"/>
      <c r="B104" s="40"/>
      <c r="C104" s="40"/>
      <c r="D104" s="40"/>
      <c r="E104" s="40"/>
      <c r="F104" s="65"/>
      <c r="G104" s="65"/>
      <c r="H104" s="65"/>
      <c r="I104" s="65"/>
      <c r="J104" s="65"/>
      <c r="K104" s="65"/>
      <c r="L104" s="65">
        <f t="shared" si="3"/>
        <v>0</v>
      </c>
    </row>
    <row r="105" spans="1:12" x14ac:dyDescent="0.35">
      <c r="A105" s="70"/>
      <c r="B105" s="40"/>
      <c r="C105" s="40"/>
      <c r="D105" s="40"/>
      <c r="E105" s="40"/>
      <c r="F105" s="65"/>
      <c r="G105" s="65"/>
      <c r="H105" s="65"/>
      <c r="I105" s="65"/>
      <c r="J105" s="65"/>
      <c r="K105" s="65"/>
      <c r="L105" s="65">
        <f t="shared" si="3"/>
        <v>0</v>
      </c>
    </row>
    <row r="106" spans="1:12" x14ac:dyDescent="0.35">
      <c r="A106" s="70"/>
      <c r="B106" s="40"/>
      <c r="C106" s="40"/>
      <c r="D106" s="40"/>
      <c r="E106" s="40"/>
      <c r="F106" s="65"/>
      <c r="G106" s="65"/>
      <c r="H106" s="65"/>
      <c r="I106" s="65"/>
      <c r="J106" s="65"/>
      <c r="K106" s="65"/>
      <c r="L106" s="65">
        <f t="shared" si="3"/>
        <v>0</v>
      </c>
    </row>
  </sheetData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2"/>
  <sheetViews>
    <sheetView topLeftCell="A33" workbookViewId="0">
      <selection activeCell="A50" sqref="A50"/>
    </sheetView>
  </sheetViews>
  <sheetFormatPr defaultRowHeight="14.5" x14ac:dyDescent="0.35"/>
  <cols>
    <col min="1" max="1" width="9.1796875" style="57"/>
    <col min="2" max="2" width="14.26953125" customWidth="1"/>
    <col min="3" max="3" width="11.7265625" bestFit="1" customWidth="1"/>
    <col min="4" max="4" width="26" bestFit="1" customWidth="1"/>
    <col min="5" max="5" width="49" bestFit="1" customWidth="1"/>
  </cols>
  <sheetData>
    <row r="1" spans="1:11" s="35" customFormat="1" x14ac:dyDescent="0.35">
      <c r="A1" s="35" t="s">
        <v>934</v>
      </c>
    </row>
    <row r="2" spans="1:11" s="35" customFormat="1" x14ac:dyDescent="0.35">
      <c r="A2" s="48" t="s">
        <v>905</v>
      </c>
      <c r="B2" s="48" t="s">
        <v>1</v>
      </c>
      <c r="C2" s="48"/>
      <c r="D2" s="48" t="s">
        <v>2</v>
      </c>
      <c r="E2" s="48" t="s">
        <v>3</v>
      </c>
      <c r="F2" s="48" t="s">
        <v>0</v>
      </c>
    </row>
    <row r="3" spans="1:11" s="35" customFormat="1" x14ac:dyDescent="0.35">
      <c r="A3" s="160" t="s">
        <v>935</v>
      </c>
      <c r="B3" s="160"/>
      <c r="C3" s="160"/>
      <c r="D3" s="49" t="s">
        <v>936</v>
      </c>
      <c r="E3" s="49"/>
      <c r="F3" s="49"/>
    </row>
    <row r="4" spans="1:11" x14ac:dyDescent="0.35">
      <c r="A4" s="159" t="s">
        <v>937</v>
      </c>
      <c r="B4" s="159"/>
      <c r="C4" s="159"/>
      <c r="D4" s="50"/>
      <c r="E4" s="50" t="s">
        <v>938</v>
      </c>
      <c r="F4" s="50"/>
    </row>
    <row r="5" spans="1:11" x14ac:dyDescent="0.35">
      <c r="A5">
        <v>9</v>
      </c>
      <c r="B5" t="s">
        <v>316</v>
      </c>
      <c r="C5" t="s">
        <v>317</v>
      </c>
      <c r="D5" t="s">
        <v>96</v>
      </c>
      <c r="E5" t="s">
        <v>8</v>
      </c>
      <c r="F5">
        <v>6474</v>
      </c>
    </row>
    <row r="6" spans="1:11" x14ac:dyDescent="0.35">
      <c r="A6" s="51">
        <v>9.07</v>
      </c>
      <c r="B6" s="51" t="s">
        <v>528</v>
      </c>
      <c r="C6" s="51" t="s">
        <v>529</v>
      </c>
      <c r="D6" s="51" t="s">
        <v>59</v>
      </c>
      <c r="E6" s="51" t="s">
        <v>8</v>
      </c>
      <c r="F6" s="51">
        <v>6587</v>
      </c>
    </row>
    <row r="7" spans="1:11" x14ac:dyDescent="0.35">
      <c r="A7" s="54" t="s">
        <v>904</v>
      </c>
      <c r="B7" s="54" t="s">
        <v>806</v>
      </c>
      <c r="C7" s="54" t="s">
        <v>807</v>
      </c>
      <c r="D7" s="54" t="s">
        <v>90</v>
      </c>
      <c r="E7" s="54" t="s">
        <v>54</v>
      </c>
      <c r="F7" s="54">
        <v>6967</v>
      </c>
    </row>
    <row r="8" spans="1:11" x14ac:dyDescent="0.35">
      <c r="A8">
        <v>9.2100000000000009</v>
      </c>
      <c r="B8" t="s">
        <v>750</v>
      </c>
      <c r="C8" t="s">
        <v>751</v>
      </c>
      <c r="D8" t="s">
        <v>103</v>
      </c>
      <c r="E8" t="s">
        <v>8</v>
      </c>
      <c r="F8">
        <v>6314</v>
      </c>
    </row>
    <row r="9" spans="1:11" x14ac:dyDescent="0.35">
      <c r="A9">
        <v>9.2799999999999994</v>
      </c>
      <c r="B9" t="s">
        <v>704</v>
      </c>
      <c r="C9" t="s">
        <v>827</v>
      </c>
      <c r="D9" t="s">
        <v>83</v>
      </c>
      <c r="E9" t="s">
        <v>45</v>
      </c>
      <c r="F9">
        <v>5564</v>
      </c>
    </row>
    <row r="10" spans="1:11" x14ac:dyDescent="0.35">
      <c r="A10">
        <v>9.35</v>
      </c>
      <c r="B10" t="s">
        <v>378</v>
      </c>
      <c r="C10" t="s">
        <v>367</v>
      </c>
      <c r="D10" t="s">
        <v>69</v>
      </c>
      <c r="E10" t="s">
        <v>20</v>
      </c>
      <c r="F10">
        <v>6261</v>
      </c>
    </row>
    <row r="11" spans="1:11" x14ac:dyDescent="0.35">
      <c r="A11">
        <v>9.42</v>
      </c>
      <c r="K11" s="52"/>
    </row>
    <row r="12" spans="1:11" x14ac:dyDescent="0.35">
      <c r="A12" t="s">
        <v>904</v>
      </c>
      <c r="B12" t="s">
        <v>720</v>
      </c>
      <c r="C12" t="s">
        <v>721</v>
      </c>
      <c r="D12" t="s">
        <v>728</v>
      </c>
      <c r="E12" t="s">
        <v>153</v>
      </c>
      <c r="F12">
        <v>6718</v>
      </c>
    </row>
    <row r="13" spans="1:11" x14ac:dyDescent="0.35">
      <c r="A13">
        <v>9.56</v>
      </c>
      <c r="B13" t="s">
        <v>692</v>
      </c>
      <c r="C13" t="s">
        <v>842</v>
      </c>
      <c r="D13" t="s">
        <v>117</v>
      </c>
      <c r="E13" t="s">
        <v>130</v>
      </c>
      <c r="F13">
        <v>6983</v>
      </c>
    </row>
    <row r="14" spans="1:11" x14ac:dyDescent="0.35">
      <c r="A14" t="s">
        <v>939</v>
      </c>
    </row>
    <row r="15" spans="1:11" x14ac:dyDescent="0.35">
      <c r="A15" s="159" t="s">
        <v>940</v>
      </c>
      <c r="B15" s="159"/>
      <c r="C15" s="159"/>
      <c r="D15" s="50"/>
      <c r="E15" s="50" t="s">
        <v>941</v>
      </c>
      <c r="F15" s="50"/>
    </row>
    <row r="16" spans="1:11" x14ac:dyDescent="0.35">
      <c r="A16" s="51">
        <v>10.130000000000001</v>
      </c>
      <c r="B16" s="53" t="s">
        <v>550</v>
      </c>
      <c r="C16" s="53" t="s">
        <v>551</v>
      </c>
      <c r="D16" s="53" t="s">
        <v>39</v>
      </c>
      <c r="E16" s="53" t="s">
        <v>172</v>
      </c>
      <c r="F16" s="53">
        <v>7369</v>
      </c>
    </row>
    <row r="17" spans="1:6" x14ac:dyDescent="0.35">
      <c r="A17">
        <v>10.210000000000001</v>
      </c>
      <c r="B17" t="s">
        <v>856</v>
      </c>
      <c r="C17" t="s">
        <v>857</v>
      </c>
      <c r="D17" t="s">
        <v>942</v>
      </c>
      <c r="E17" t="s">
        <v>8</v>
      </c>
      <c r="F17">
        <v>7397</v>
      </c>
    </row>
    <row r="18" spans="1:6" x14ac:dyDescent="0.35">
      <c r="A18" t="s">
        <v>904</v>
      </c>
      <c r="B18" s="54" t="s">
        <v>457</v>
      </c>
      <c r="C18" s="54" t="s">
        <v>893</v>
      </c>
      <c r="D18" s="54" t="s">
        <v>31</v>
      </c>
      <c r="E18" s="54" t="s">
        <v>20</v>
      </c>
      <c r="F18" s="54">
        <v>5849</v>
      </c>
    </row>
    <row r="19" spans="1:6" x14ac:dyDescent="0.35">
      <c r="A19" t="s">
        <v>904</v>
      </c>
      <c r="B19" t="s">
        <v>290</v>
      </c>
      <c r="C19" t="s">
        <v>584</v>
      </c>
      <c r="D19" t="s">
        <v>592</v>
      </c>
      <c r="E19" t="s">
        <v>20</v>
      </c>
      <c r="F19">
        <v>6290</v>
      </c>
    </row>
    <row r="20" spans="1:6" x14ac:dyDescent="0.35">
      <c r="A20" s="51">
        <v>10.45</v>
      </c>
      <c r="B20" s="51" t="s">
        <v>528</v>
      </c>
      <c r="C20" s="51" t="s">
        <v>529</v>
      </c>
      <c r="D20" s="51" t="s">
        <v>11</v>
      </c>
      <c r="E20" s="51" t="s">
        <v>8</v>
      </c>
      <c r="F20" s="51">
        <v>7131</v>
      </c>
    </row>
    <row r="21" spans="1:6" x14ac:dyDescent="0.35">
      <c r="A21">
        <v>10.53</v>
      </c>
      <c r="B21" t="s">
        <v>401</v>
      </c>
      <c r="C21" t="s">
        <v>408</v>
      </c>
      <c r="D21" t="s">
        <v>67</v>
      </c>
      <c r="E21" t="s">
        <v>20</v>
      </c>
      <c r="F21">
        <v>6156</v>
      </c>
    </row>
    <row r="22" spans="1:6" x14ac:dyDescent="0.35">
      <c r="A22" s="51" t="s">
        <v>904</v>
      </c>
      <c r="B22" s="55" t="s">
        <v>550</v>
      </c>
      <c r="C22" s="55" t="s">
        <v>551</v>
      </c>
      <c r="D22" s="55" t="s">
        <v>171</v>
      </c>
      <c r="E22" s="55" t="s">
        <v>172</v>
      </c>
      <c r="F22" s="55">
        <v>7391</v>
      </c>
    </row>
    <row r="23" spans="1:6" x14ac:dyDescent="0.35">
      <c r="A23" t="s">
        <v>939</v>
      </c>
    </row>
    <row r="24" spans="1:6" x14ac:dyDescent="0.35">
      <c r="A24" s="159" t="s">
        <v>943</v>
      </c>
      <c r="B24" s="159"/>
      <c r="C24" s="159"/>
      <c r="D24" s="50"/>
      <c r="E24" s="50" t="s">
        <v>944</v>
      </c>
      <c r="F24" s="50"/>
    </row>
    <row r="25" spans="1:6" x14ac:dyDescent="0.35">
      <c r="A25">
        <v>11.18</v>
      </c>
      <c r="B25" t="s">
        <v>559</v>
      </c>
      <c r="C25" t="s">
        <v>551</v>
      </c>
      <c r="D25" t="s">
        <v>565</v>
      </c>
      <c r="E25" t="s">
        <v>562</v>
      </c>
      <c r="F25">
        <v>7368</v>
      </c>
    </row>
    <row r="26" spans="1:6" x14ac:dyDescent="0.35">
      <c r="A26">
        <v>11.25</v>
      </c>
      <c r="B26" t="s">
        <v>593</v>
      </c>
      <c r="C26" t="s">
        <v>594</v>
      </c>
      <c r="D26" t="s">
        <v>604</v>
      </c>
      <c r="E26" t="s">
        <v>153</v>
      </c>
      <c r="F26">
        <v>7275</v>
      </c>
    </row>
    <row r="27" spans="1:6" x14ac:dyDescent="0.35">
      <c r="A27">
        <v>11.32</v>
      </c>
      <c r="B27" t="s">
        <v>263</v>
      </c>
      <c r="C27" t="s">
        <v>541</v>
      </c>
      <c r="D27" t="s">
        <v>903</v>
      </c>
      <c r="E27" t="s">
        <v>20</v>
      </c>
      <c r="F27">
        <v>7290</v>
      </c>
    </row>
    <row r="28" spans="1:6" x14ac:dyDescent="0.35">
      <c r="A28" s="56"/>
      <c r="B28" s="56"/>
      <c r="C28" s="56"/>
      <c r="D28" s="56"/>
      <c r="E28" s="56"/>
      <c r="F28" s="56"/>
    </row>
    <row r="29" spans="1:6" x14ac:dyDescent="0.35">
      <c r="A29" s="56"/>
      <c r="B29" s="56"/>
      <c r="C29" s="56"/>
      <c r="D29" s="56"/>
      <c r="E29" s="56"/>
      <c r="F29" s="56"/>
    </row>
    <row r="30" spans="1:6" s="35" customFormat="1" x14ac:dyDescent="0.35">
      <c r="A30" s="49" t="s">
        <v>935</v>
      </c>
      <c r="B30" s="49"/>
      <c r="C30" s="49"/>
      <c r="D30" s="49" t="s">
        <v>945</v>
      </c>
      <c r="E30" s="49"/>
      <c r="F30" s="49"/>
    </row>
    <row r="31" spans="1:6" x14ac:dyDescent="0.35">
      <c r="A31" s="159" t="s">
        <v>946</v>
      </c>
      <c r="B31" s="159"/>
      <c r="C31" s="159"/>
      <c r="D31" s="50"/>
      <c r="E31" s="50" t="s">
        <v>941</v>
      </c>
      <c r="F31" s="50"/>
    </row>
    <row r="32" spans="1:6" x14ac:dyDescent="0.35">
      <c r="A32">
        <v>9</v>
      </c>
      <c r="B32" t="s">
        <v>457</v>
      </c>
      <c r="C32" t="s">
        <v>649</v>
      </c>
      <c r="D32" t="s">
        <v>656</v>
      </c>
      <c r="E32" t="s">
        <v>20</v>
      </c>
      <c r="F32">
        <v>6978</v>
      </c>
    </row>
    <row r="33" spans="1:6" x14ac:dyDescent="0.35">
      <c r="A33">
        <v>9.07</v>
      </c>
      <c r="B33" t="s">
        <v>500</v>
      </c>
      <c r="C33" t="s">
        <v>501</v>
      </c>
      <c r="D33" t="s">
        <v>512</v>
      </c>
      <c r="E33" t="s">
        <v>507</v>
      </c>
      <c r="F33">
        <v>5104</v>
      </c>
    </row>
    <row r="34" spans="1:6" x14ac:dyDescent="0.35">
      <c r="A34">
        <v>9.14</v>
      </c>
      <c r="B34" t="s">
        <v>623</v>
      </c>
      <c r="C34" t="s">
        <v>624</v>
      </c>
      <c r="D34" t="s">
        <v>633</v>
      </c>
      <c r="E34" t="s">
        <v>629</v>
      </c>
      <c r="F34">
        <v>6840</v>
      </c>
    </row>
    <row r="35" spans="1:6" x14ac:dyDescent="0.35">
      <c r="A35">
        <v>9.2100000000000009</v>
      </c>
      <c r="B35" t="s">
        <v>757</v>
      </c>
      <c r="C35" t="s">
        <v>758</v>
      </c>
      <c r="D35" t="s">
        <v>765</v>
      </c>
      <c r="E35" t="s">
        <v>45</v>
      </c>
      <c r="F35">
        <v>7103</v>
      </c>
    </row>
    <row r="36" spans="1:6" x14ac:dyDescent="0.35">
      <c r="A36" t="s">
        <v>904</v>
      </c>
      <c r="B36" t="s">
        <v>774</v>
      </c>
      <c r="C36" t="s">
        <v>775</v>
      </c>
      <c r="D36" t="s">
        <v>782</v>
      </c>
      <c r="E36" t="s">
        <v>20</v>
      </c>
      <c r="F36">
        <v>7384</v>
      </c>
    </row>
    <row r="37" spans="1:6" x14ac:dyDescent="0.35">
      <c r="A37" t="s">
        <v>939</v>
      </c>
    </row>
    <row r="38" spans="1:6" x14ac:dyDescent="0.35">
      <c r="A38" s="159" t="s">
        <v>947</v>
      </c>
      <c r="B38" s="159"/>
      <c r="C38" s="159"/>
      <c r="D38" s="50"/>
      <c r="E38" s="50" t="s">
        <v>944</v>
      </c>
      <c r="F38" s="50"/>
    </row>
    <row r="39" spans="1:6" x14ac:dyDescent="0.35">
      <c r="A39" s="51">
        <v>9.4499999999999993</v>
      </c>
      <c r="B39" s="51" t="s">
        <v>657</v>
      </c>
      <c r="C39" s="51" t="s">
        <v>658</v>
      </c>
      <c r="D39" s="51" t="s">
        <v>121</v>
      </c>
      <c r="E39" s="51" t="s">
        <v>8</v>
      </c>
      <c r="F39" s="51">
        <v>7392</v>
      </c>
    </row>
    <row r="40" spans="1:6" x14ac:dyDescent="0.35">
      <c r="A40">
        <v>9.5299999999999994</v>
      </c>
      <c r="B40" t="s">
        <v>480</v>
      </c>
      <c r="C40" t="s">
        <v>481</v>
      </c>
      <c r="D40" t="s">
        <v>16</v>
      </c>
      <c r="E40" t="s">
        <v>17</v>
      </c>
      <c r="F40">
        <v>6612</v>
      </c>
    </row>
    <row r="41" spans="1:6" x14ac:dyDescent="0.35">
      <c r="A41">
        <v>10.01</v>
      </c>
      <c r="B41" t="s">
        <v>457</v>
      </c>
      <c r="C41" t="s">
        <v>414</v>
      </c>
      <c r="D41" t="s">
        <v>802</v>
      </c>
      <c r="E41" t="s">
        <v>132</v>
      </c>
      <c r="F41">
        <v>6199</v>
      </c>
    </row>
    <row r="42" spans="1:6" x14ac:dyDescent="0.35">
      <c r="A42">
        <v>10.09</v>
      </c>
      <c r="B42" t="s">
        <v>366</v>
      </c>
      <c r="C42" t="s">
        <v>367</v>
      </c>
      <c r="D42" t="s">
        <v>26</v>
      </c>
      <c r="E42" t="s">
        <v>130</v>
      </c>
      <c r="F42">
        <v>6986</v>
      </c>
    </row>
    <row r="43" spans="1:6" x14ac:dyDescent="0.35">
      <c r="A43">
        <v>10.17</v>
      </c>
      <c r="B43" t="s">
        <v>338</v>
      </c>
      <c r="C43" t="s">
        <v>339</v>
      </c>
      <c r="D43" t="s">
        <v>9</v>
      </c>
      <c r="E43" t="s">
        <v>343</v>
      </c>
      <c r="F43">
        <v>7140</v>
      </c>
    </row>
    <row r="44" spans="1:6" x14ac:dyDescent="0.35">
      <c r="A44">
        <v>10.25</v>
      </c>
      <c r="B44" t="s">
        <v>358</v>
      </c>
      <c r="C44" t="s">
        <v>359</v>
      </c>
      <c r="D44" t="s">
        <v>365</v>
      </c>
      <c r="E44" t="s">
        <v>8</v>
      </c>
      <c r="F44">
        <v>6297</v>
      </c>
    </row>
    <row r="45" spans="1:6" x14ac:dyDescent="0.35">
      <c r="A45">
        <v>10.33</v>
      </c>
    </row>
    <row r="46" spans="1:6" x14ac:dyDescent="0.35">
      <c r="A46" s="51">
        <v>10.41</v>
      </c>
      <c r="B46" s="51" t="s">
        <v>657</v>
      </c>
      <c r="C46" s="51" t="s">
        <v>658</v>
      </c>
      <c r="D46" s="51" t="s">
        <v>665</v>
      </c>
      <c r="E46" s="51" t="s">
        <v>8</v>
      </c>
      <c r="F46" s="51">
        <v>6710</v>
      </c>
    </row>
    <row r="47" spans="1:6" x14ac:dyDescent="0.35">
      <c r="A47" s="159" t="s">
        <v>948</v>
      </c>
      <c r="B47" s="159"/>
      <c r="C47" s="159"/>
      <c r="D47" s="159"/>
      <c r="E47" s="50" t="s">
        <v>944</v>
      </c>
      <c r="F47" s="50"/>
    </row>
    <row r="48" spans="1:6" x14ac:dyDescent="0.35">
      <c r="A48" t="s">
        <v>904</v>
      </c>
      <c r="B48" t="s">
        <v>729</v>
      </c>
      <c r="C48" t="s">
        <v>721</v>
      </c>
      <c r="D48" t="s">
        <v>731</v>
      </c>
      <c r="E48" t="s">
        <v>153</v>
      </c>
      <c r="F48">
        <v>7149</v>
      </c>
    </row>
    <row r="49" spans="1:6" x14ac:dyDescent="0.35">
      <c r="A49" t="s">
        <v>904</v>
      </c>
      <c r="B49" t="s">
        <v>290</v>
      </c>
      <c r="C49" t="s">
        <v>291</v>
      </c>
      <c r="D49" t="s">
        <v>19</v>
      </c>
      <c r="E49" t="s">
        <v>20</v>
      </c>
      <c r="F49">
        <v>6890</v>
      </c>
    </row>
    <row r="50" spans="1:6" x14ac:dyDescent="0.35">
      <c r="A50" t="s">
        <v>904</v>
      </c>
      <c r="B50" t="s">
        <v>785</v>
      </c>
      <c r="C50" t="s">
        <v>775</v>
      </c>
      <c r="D50" t="s">
        <v>123</v>
      </c>
      <c r="E50" t="s">
        <v>124</v>
      </c>
      <c r="F50">
        <v>6349</v>
      </c>
    </row>
    <row r="51" spans="1:6" x14ac:dyDescent="0.35">
      <c r="A51">
        <v>11.09</v>
      </c>
      <c r="B51" t="s">
        <v>615</v>
      </c>
      <c r="C51" t="s">
        <v>616</v>
      </c>
      <c r="D51" t="s">
        <v>13</v>
      </c>
      <c r="E51" t="s">
        <v>8</v>
      </c>
      <c r="F51">
        <v>6718</v>
      </c>
    </row>
    <row r="52" spans="1:6" x14ac:dyDescent="0.35">
      <c r="A52">
        <v>11.16</v>
      </c>
      <c r="B52" t="s">
        <v>480</v>
      </c>
      <c r="C52" t="s">
        <v>481</v>
      </c>
      <c r="D52" t="s">
        <v>41</v>
      </c>
      <c r="E52" t="s">
        <v>17</v>
      </c>
      <c r="F52">
        <v>7062</v>
      </c>
    </row>
  </sheetData>
  <mergeCells count="7">
    <mergeCell ref="A47:D47"/>
    <mergeCell ref="A3:C3"/>
    <mergeCell ref="A4:C4"/>
    <mergeCell ref="A15:C15"/>
    <mergeCell ref="A24:C24"/>
    <mergeCell ref="A31:C31"/>
    <mergeCell ref="A38:C38"/>
  </mergeCells>
  <pageMargins left="0.7" right="0.7" top="0.75" bottom="0.75" header="0.3" footer="0.3"/>
  <pageSetup paperSize="9" orientation="landscape" r:id="rId1"/>
  <rowBreaks count="1" manualBreakCount="1">
    <brk id="2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N122"/>
  <sheetViews>
    <sheetView zoomScaleNormal="100" workbookViewId="0">
      <pane xSplit="5" ySplit="2" topLeftCell="F3" activePane="bottomRight" state="frozen"/>
      <selection activeCell="E24" sqref="E24"/>
      <selection pane="topRight" activeCell="E24" sqref="E24"/>
      <selection pane="bottomLeft" activeCell="E24" sqref="E24"/>
      <selection pane="bottomRight"/>
    </sheetView>
  </sheetViews>
  <sheetFormatPr defaultColWidth="9.26953125" defaultRowHeight="14.5" x14ac:dyDescent="0.35"/>
  <cols>
    <col min="1" max="1" width="7.81640625" customWidth="1"/>
    <col min="2" max="2" width="5.81640625" hidden="1" customWidth="1"/>
    <col min="3" max="3" width="21.1796875" bestFit="1" customWidth="1"/>
    <col min="4" max="4" width="31" bestFit="1" customWidth="1"/>
    <col min="5" max="5" width="44" customWidth="1"/>
    <col min="6" max="6" width="7.7265625" style="57" customWidth="1"/>
    <col min="7" max="7" width="7.7265625" customWidth="1"/>
    <col min="8" max="9" width="7.7265625" style="38" customWidth="1"/>
    <col min="10" max="10" width="7.7265625" style="57" customWidth="1"/>
    <col min="11" max="11" width="7.7265625" customWidth="1"/>
    <col min="12" max="12" width="7.7265625" style="38" customWidth="1"/>
    <col min="13" max="14" width="7.7265625" style="46" customWidth="1"/>
    <col min="15" max="16" width="7.7265625" customWidth="1"/>
    <col min="17" max="17" width="7.7265625" style="57" customWidth="1"/>
    <col min="18" max="18" width="7.7265625" customWidth="1"/>
    <col min="19" max="20" width="7.7265625" style="38" customWidth="1"/>
    <col min="21" max="22" width="7.7265625" customWidth="1"/>
    <col min="23" max="23" width="7.7265625" style="57" customWidth="1"/>
    <col min="24" max="26" width="7.7265625" customWidth="1"/>
    <col min="27" max="27" width="7.7265625" style="57" customWidth="1"/>
    <col min="28" max="35" width="7.7265625" customWidth="1"/>
    <col min="36" max="36" width="22" bestFit="1" customWidth="1"/>
    <col min="37" max="37" width="7.7265625" customWidth="1"/>
    <col min="38" max="40" width="9.26953125" style="80"/>
  </cols>
  <sheetData>
    <row r="1" spans="1:40" s="35" customFormat="1" x14ac:dyDescent="0.35">
      <c r="A1" s="30"/>
      <c r="B1" s="30"/>
      <c r="C1" s="30"/>
      <c r="D1" s="30"/>
      <c r="E1" s="30"/>
      <c r="F1" s="115" t="s">
        <v>911</v>
      </c>
      <c r="G1" s="104"/>
      <c r="H1" s="122"/>
      <c r="I1" s="122"/>
      <c r="J1" s="148" t="s">
        <v>912</v>
      </c>
      <c r="K1" s="110"/>
      <c r="L1" s="149"/>
      <c r="M1" s="150"/>
      <c r="N1" s="150"/>
      <c r="O1" s="156" t="s">
        <v>994</v>
      </c>
      <c r="P1" s="59"/>
      <c r="Q1" s="138" t="s">
        <v>913</v>
      </c>
      <c r="R1" s="107"/>
      <c r="S1" s="119"/>
      <c r="T1" s="119"/>
      <c r="U1" s="107" t="s">
        <v>913</v>
      </c>
      <c r="V1" s="107"/>
      <c r="W1" s="110" t="s">
        <v>914</v>
      </c>
      <c r="X1" s="110"/>
      <c r="Y1" s="110"/>
      <c r="Z1" s="110"/>
      <c r="AA1" s="104" t="s">
        <v>915</v>
      </c>
      <c r="AB1" s="104"/>
      <c r="AC1" s="104"/>
      <c r="AD1" s="104"/>
      <c r="AE1" s="104"/>
      <c r="AF1" s="111" t="s">
        <v>993</v>
      </c>
      <c r="AG1" s="111"/>
      <c r="AH1" s="34"/>
      <c r="AI1" s="34"/>
      <c r="AK1" s="30"/>
      <c r="AL1" s="90"/>
      <c r="AM1" s="90"/>
      <c r="AN1" s="90"/>
    </row>
    <row r="2" spans="1:40" s="37" customFormat="1" ht="43.5" x14ac:dyDescent="0.35">
      <c r="A2" s="26" t="s">
        <v>0</v>
      </c>
      <c r="B2" s="27"/>
      <c r="C2" s="27" t="s">
        <v>1</v>
      </c>
      <c r="D2" s="27" t="s">
        <v>2</v>
      </c>
      <c r="E2" s="27" t="s">
        <v>3</v>
      </c>
      <c r="F2" s="116" t="s">
        <v>905</v>
      </c>
      <c r="G2" s="105" t="s">
        <v>906</v>
      </c>
      <c r="H2" s="123" t="s">
        <v>907</v>
      </c>
      <c r="I2" s="123" t="s">
        <v>909</v>
      </c>
      <c r="J2" s="151" t="s">
        <v>905</v>
      </c>
      <c r="K2" s="112" t="s">
        <v>906</v>
      </c>
      <c r="L2" s="152" t="s">
        <v>907</v>
      </c>
      <c r="M2" s="153" t="s">
        <v>910</v>
      </c>
      <c r="N2" s="153" t="s">
        <v>908</v>
      </c>
      <c r="O2" s="105" t="s">
        <v>920</v>
      </c>
      <c r="P2" s="105" t="s">
        <v>921</v>
      </c>
      <c r="Q2" s="139" t="s">
        <v>905</v>
      </c>
      <c r="R2" s="108" t="s">
        <v>906</v>
      </c>
      <c r="S2" s="120" t="s">
        <v>907</v>
      </c>
      <c r="T2" s="120" t="s">
        <v>908</v>
      </c>
      <c r="U2" s="108" t="s">
        <v>920</v>
      </c>
      <c r="V2" s="108" t="s">
        <v>921</v>
      </c>
      <c r="W2" s="112" t="s">
        <v>905</v>
      </c>
      <c r="X2" s="112" t="s">
        <v>906</v>
      </c>
      <c r="Y2" s="112" t="s">
        <v>907</v>
      </c>
      <c r="Z2" s="112" t="s">
        <v>909</v>
      </c>
      <c r="AA2" s="105" t="s">
        <v>905</v>
      </c>
      <c r="AB2" s="105" t="s">
        <v>906</v>
      </c>
      <c r="AC2" s="105" t="s">
        <v>907</v>
      </c>
      <c r="AD2" s="105" t="s">
        <v>910</v>
      </c>
      <c r="AE2" s="105" t="s">
        <v>908</v>
      </c>
      <c r="AF2" s="112" t="s">
        <v>920</v>
      </c>
      <c r="AG2" s="112" t="s">
        <v>921</v>
      </c>
      <c r="AH2" s="36" t="s">
        <v>918</v>
      </c>
      <c r="AI2" s="36" t="s">
        <v>919</v>
      </c>
      <c r="AK2" s="36" t="s">
        <v>262</v>
      </c>
      <c r="AL2" s="91" t="s">
        <v>987</v>
      </c>
      <c r="AM2" s="91" t="s">
        <v>990</v>
      </c>
      <c r="AN2" s="91" t="s">
        <v>991</v>
      </c>
    </row>
    <row r="3" spans="1:40" s="147" customFormat="1" ht="15.5" x14ac:dyDescent="0.35">
      <c r="A3" s="161" t="s">
        <v>5</v>
      </c>
      <c r="B3" s="161"/>
      <c r="C3" s="161"/>
      <c r="D3" s="161"/>
      <c r="E3" s="161"/>
      <c r="F3" s="142"/>
      <c r="G3" s="47"/>
      <c r="H3" s="143"/>
      <c r="I3" s="143"/>
      <c r="J3" s="142"/>
      <c r="K3" s="47"/>
      <c r="L3" s="143"/>
      <c r="M3" s="47"/>
      <c r="N3" s="47"/>
      <c r="O3" s="47"/>
      <c r="P3" s="47"/>
      <c r="Q3" s="142"/>
      <c r="R3" s="47"/>
      <c r="S3" s="143"/>
      <c r="T3" s="143"/>
      <c r="U3" s="47"/>
      <c r="V3" s="47"/>
      <c r="W3" s="142"/>
      <c r="X3" s="47"/>
      <c r="Y3" s="144"/>
      <c r="Z3" s="144"/>
      <c r="AA3" s="142"/>
      <c r="AB3" s="47"/>
      <c r="AC3" s="144"/>
      <c r="AD3" s="144"/>
      <c r="AE3" s="144"/>
      <c r="AF3" s="47"/>
      <c r="AG3" s="47"/>
      <c r="AH3" s="47"/>
      <c r="AI3" s="47"/>
      <c r="AJ3" s="145"/>
      <c r="AK3" s="47"/>
      <c r="AL3" s="146"/>
      <c r="AM3" s="146"/>
      <c r="AN3" s="146"/>
    </row>
    <row r="4" spans="1:40" x14ac:dyDescent="0.35">
      <c r="A4" s="28">
        <f>'SJ Draw'!A6</f>
        <v>7131</v>
      </c>
      <c r="B4" s="28" t="str">
        <f>'SJ Draw'!B6</f>
        <v>*</v>
      </c>
      <c r="C4" s="28" t="str">
        <f>'SJ Draw'!C6</f>
        <v>Phoebe Sellick</v>
      </c>
      <c r="D4" s="28" t="str">
        <f>'SJ Draw'!D6</f>
        <v>BUNDILLA LASS</v>
      </c>
      <c r="E4" s="28" t="str">
        <f>'SJ Draw'!E6</f>
        <v>The Scots PGC College - Warwick</v>
      </c>
      <c r="F4" s="117">
        <v>91.66</v>
      </c>
      <c r="G4" s="106">
        <v>0</v>
      </c>
      <c r="H4" s="124">
        <v>0</v>
      </c>
      <c r="I4" s="124">
        <f>H4+G4</f>
        <v>0</v>
      </c>
      <c r="J4" s="114">
        <v>41.5</v>
      </c>
      <c r="K4" s="113">
        <v>0</v>
      </c>
      <c r="L4" s="154">
        <v>0</v>
      </c>
      <c r="M4" s="154">
        <f>L4+K4</f>
        <v>0</v>
      </c>
      <c r="N4" s="154">
        <v>0</v>
      </c>
      <c r="O4" s="106">
        <v>2</v>
      </c>
      <c r="P4" s="106">
        <f>VLOOKUP(O4,Sheet2!$A$2:$B$32,2,FALSE)</f>
        <v>29</v>
      </c>
      <c r="Q4" s="140">
        <v>65.66</v>
      </c>
      <c r="R4" s="109">
        <v>0</v>
      </c>
      <c r="S4" s="121">
        <v>0</v>
      </c>
      <c r="T4" s="121">
        <f>S4+R4</f>
        <v>0</v>
      </c>
      <c r="U4" s="109">
        <v>1</v>
      </c>
      <c r="V4" s="109">
        <f>VLOOKUP(U4,Sheet2!$A$2:$B$32,2,FALSE)</f>
        <v>30</v>
      </c>
      <c r="W4" s="114">
        <v>42.63</v>
      </c>
      <c r="X4" s="113">
        <v>0</v>
      </c>
      <c r="Y4" s="118">
        <v>0</v>
      </c>
      <c r="Z4" s="118">
        <f>Y4+X4</f>
        <v>0</v>
      </c>
      <c r="AA4" s="117">
        <v>45.3</v>
      </c>
      <c r="AB4" s="106">
        <v>0</v>
      </c>
      <c r="AC4" s="157">
        <v>0</v>
      </c>
      <c r="AD4" s="157">
        <f>AC4+AB4</f>
        <v>0</v>
      </c>
      <c r="AE4" s="157">
        <f>AD4+Z4</f>
        <v>0</v>
      </c>
      <c r="AF4" s="113">
        <v>1</v>
      </c>
      <c r="AG4" s="113">
        <f>VLOOKUP(AF4,Sheet2!$A$2:$B$32,2,FALSE)</f>
        <v>30</v>
      </c>
      <c r="AH4" s="45">
        <f>AG4+V4+P4</f>
        <v>89</v>
      </c>
      <c r="AI4" s="45">
        <f>RANK(AH4,$AH$4:$AH$7,0)</f>
        <v>1</v>
      </c>
      <c r="AJ4" s="46"/>
      <c r="AK4" s="47">
        <f>'SJ Draw'!F6</f>
        <v>1</v>
      </c>
      <c r="AL4" s="80" t="s">
        <v>977</v>
      </c>
      <c r="AM4" s="80" t="s">
        <v>989</v>
      </c>
      <c r="AN4" s="80" t="s">
        <v>989</v>
      </c>
    </row>
    <row r="5" spans="1:40" s="54" customFormat="1" x14ac:dyDescent="0.35">
      <c r="A5" s="28">
        <f>'SJ Draw'!A8</f>
        <v>7328</v>
      </c>
      <c r="B5" s="28" t="str">
        <f>'SJ Draw'!B8</f>
        <v>**</v>
      </c>
      <c r="C5" s="28" t="str">
        <f>'SJ Draw'!C8</f>
        <v>Phoebe Sellick</v>
      </c>
      <c r="D5" s="28" t="str">
        <f>'SJ Draw'!D8</f>
        <v>CLASSIC GEM</v>
      </c>
      <c r="E5" s="28" t="str">
        <f>'SJ Draw'!E8</f>
        <v>The Scots PGC College - Warwick</v>
      </c>
      <c r="F5" s="117">
        <v>82.87</v>
      </c>
      <c r="G5" s="106">
        <v>0</v>
      </c>
      <c r="H5" s="124">
        <v>0</v>
      </c>
      <c r="I5" s="124">
        <f>H5+G5</f>
        <v>0</v>
      </c>
      <c r="J5" s="114">
        <v>40.71</v>
      </c>
      <c r="K5" s="113">
        <v>0</v>
      </c>
      <c r="L5" s="154">
        <v>0</v>
      </c>
      <c r="M5" s="154">
        <f>L5+K5</f>
        <v>0</v>
      </c>
      <c r="N5" s="154">
        <v>0</v>
      </c>
      <c r="O5" s="106">
        <v>1</v>
      </c>
      <c r="P5" s="106">
        <f>VLOOKUP(O5,Sheet2!$A$2:$B$32,2,FALSE)</f>
        <v>30</v>
      </c>
      <c r="Q5" s="140">
        <v>69.430000000000007</v>
      </c>
      <c r="R5" s="109">
        <v>0</v>
      </c>
      <c r="S5" s="121">
        <v>0</v>
      </c>
      <c r="T5" s="121">
        <f>S5+R5</f>
        <v>0</v>
      </c>
      <c r="U5" s="109">
        <v>2</v>
      </c>
      <c r="V5" s="109">
        <f>VLOOKUP(U5,Sheet2!$A$2:$B$32,2,FALSE)</f>
        <v>29</v>
      </c>
      <c r="W5" s="114">
        <v>40.520000000000003</v>
      </c>
      <c r="X5" s="113">
        <v>0</v>
      </c>
      <c r="Y5" s="118">
        <v>0</v>
      </c>
      <c r="Z5" s="118">
        <f>Y5+X5</f>
        <v>0</v>
      </c>
      <c r="AA5" s="117">
        <v>52.84</v>
      </c>
      <c r="AB5" s="106">
        <v>0</v>
      </c>
      <c r="AC5" s="157">
        <v>0</v>
      </c>
      <c r="AD5" s="157">
        <f>AC5+AB5</f>
        <v>0</v>
      </c>
      <c r="AE5" s="157">
        <f>AD5+Z5</f>
        <v>0</v>
      </c>
      <c r="AF5" s="113">
        <v>2</v>
      </c>
      <c r="AG5" s="113">
        <f>VLOOKUP(AF5,Sheet2!$A$2:$B$32,2,FALSE)</f>
        <v>29</v>
      </c>
      <c r="AH5" s="45">
        <f>AG5+V5+P5</f>
        <v>88</v>
      </c>
      <c r="AI5" s="45">
        <f>RANK(AH5,$AH$4:$AH$7,0)</f>
        <v>2</v>
      </c>
      <c r="AJ5" s="46"/>
      <c r="AK5" s="47">
        <f>'SJ Draw'!F8</f>
        <v>1</v>
      </c>
      <c r="AL5" s="80" t="s">
        <v>977</v>
      </c>
      <c r="AM5" s="80" t="s">
        <v>989</v>
      </c>
      <c r="AN5" s="80" t="s">
        <v>989</v>
      </c>
    </row>
    <row r="6" spans="1:40" x14ac:dyDescent="0.35">
      <c r="A6" s="28">
        <f>'SJ Draw'!A9</f>
        <v>7392</v>
      </c>
      <c r="B6" s="28" t="str">
        <f>'SJ Draw'!B9</f>
        <v>***</v>
      </c>
      <c r="C6" s="28" t="str">
        <f>'SJ Draw'!C9</f>
        <v>Shakira Hilton</v>
      </c>
      <c r="D6" s="28" t="str">
        <f>'SJ Draw'!D9</f>
        <v>Roma Kaho</v>
      </c>
      <c r="E6" s="28" t="str">
        <f>'SJ Draw'!E9</f>
        <v>The Scots PGC College - Warwick</v>
      </c>
      <c r="F6" s="117">
        <v>137.75</v>
      </c>
      <c r="G6" s="106">
        <v>10</v>
      </c>
      <c r="H6" s="124">
        <v>0</v>
      </c>
      <c r="I6" s="124">
        <f>H6+G6</f>
        <v>10</v>
      </c>
      <c r="J6" s="114"/>
      <c r="K6" s="113"/>
      <c r="L6" s="154"/>
      <c r="M6" s="113">
        <f>L6+K6</f>
        <v>0</v>
      </c>
      <c r="N6" s="113"/>
      <c r="O6" s="106">
        <v>3</v>
      </c>
      <c r="P6" s="106">
        <f>VLOOKUP(O6,Sheet2!$A$2:$B$32,2,FALSE)</f>
        <v>28</v>
      </c>
      <c r="Q6" s="140">
        <v>122.88</v>
      </c>
      <c r="R6" s="109">
        <v>35</v>
      </c>
      <c r="S6" s="121">
        <v>0</v>
      </c>
      <c r="T6" s="121">
        <f>S6+R6</f>
        <v>35</v>
      </c>
      <c r="U6" s="109">
        <v>3</v>
      </c>
      <c r="V6" s="109">
        <f>VLOOKUP(U6,Sheet2!$A$2:$B$32,2,FALSE)</f>
        <v>28</v>
      </c>
      <c r="W6" s="114">
        <v>81.400000000000006</v>
      </c>
      <c r="X6" s="113">
        <v>0</v>
      </c>
      <c r="Y6" s="118">
        <v>0</v>
      </c>
      <c r="Z6" s="118">
        <f>Y6+X6</f>
        <v>0</v>
      </c>
      <c r="AA6" s="117">
        <v>100.9</v>
      </c>
      <c r="AB6" s="106">
        <v>0</v>
      </c>
      <c r="AC6" s="157">
        <v>4</v>
      </c>
      <c r="AD6" s="157">
        <f>AC6+AB6</f>
        <v>4</v>
      </c>
      <c r="AE6" s="157">
        <f>AD6+Z6</f>
        <v>4</v>
      </c>
      <c r="AF6" s="113">
        <v>3</v>
      </c>
      <c r="AG6" s="113">
        <f>VLOOKUP(AF6,Sheet2!$A$2:$B$32,2,FALSE)</f>
        <v>28</v>
      </c>
      <c r="AH6" s="45">
        <f>AG6+V6+P6</f>
        <v>84</v>
      </c>
      <c r="AI6" s="45">
        <f>RANK(AH6,$AH$4:$AH$7,0)</f>
        <v>3</v>
      </c>
      <c r="AJ6" s="46"/>
      <c r="AK6" s="47">
        <f>'SJ Draw'!F9</f>
        <v>1</v>
      </c>
      <c r="AL6" s="80" t="s">
        <v>977</v>
      </c>
      <c r="AM6" s="80" t="s">
        <v>989</v>
      </c>
    </row>
    <row r="7" spans="1:40" x14ac:dyDescent="0.35">
      <c r="A7" s="125">
        <f>'SJ Draw'!A7</f>
        <v>6349</v>
      </c>
      <c r="B7" s="125" t="str">
        <f>'SJ Draw'!B7</f>
        <v>SCR</v>
      </c>
      <c r="C7" s="125" t="str">
        <f>'SJ Draw'!C7</f>
        <v>Georgette Emmerton</v>
      </c>
      <c r="D7" s="125" t="str">
        <f>'SJ Draw'!D7</f>
        <v>APACHE KITTEN</v>
      </c>
      <c r="E7" s="125" t="str">
        <f>'SJ Draw'!E7</f>
        <v>Mundubbera State School - Mundubbera</v>
      </c>
      <c r="F7" s="126"/>
      <c r="G7" s="127"/>
      <c r="H7" s="128"/>
      <c r="I7" s="128"/>
      <c r="J7" s="131"/>
      <c r="K7" s="132"/>
      <c r="L7" s="155"/>
      <c r="M7" s="132">
        <f>L7+K7</f>
        <v>0</v>
      </c>
      <c r="N7" s="132"/>
      <c r="O7" s="127"/>
      <c r="P7" s="127">
        <f>VLOOKUP(O7,Sheet2!$A$2:$B$32,2,FALSE)</f>
        <v>0</v>
      </c>
      <c r="Q7" s="141"/>
      <c r="R7" s="129"/>
      <c r="S7" s="130"/>
      <c r="T7" s="130"/>
      <c r="U7" s="129"/>
      <c r="V7" s="129">
        <f>VLOOKUP(U7,Sheet2!$A$2:$B$32,2,FALSE)</f>
        <v>0</v>
      </c>
      <c r="W7" s="131"/>
      <c r="X7" s="132"/>
      <c r="Y7" s="133"/>
      <c r="Z7" s="133"/>
      <c r="AA7" s="126"/>
      <c r="AB7" s="127"/>
      <c r="AC7" s="158"/>
      <c r="AD7" s="158"/>
      <c r="AE7" s="158"/>
      <c r="AF7" s="132"/>
      <c r="AG7" s="132">
        <f>VLOOKUP(AF7,Sheet2!$A$2:$B$32,2,FALSE)</f>
        <v>0</v>
      </c>
      <c r="AH7" s="134">
        <f>AG7+V7+P7</f>
        <v>0</v>
      </c>
      <c r="AI7" s="134"/>
      <c r="AJ7" s="135"/>
      <c r="AK7" s="136">
        <f>'SJ Draw'!F7</f>
        <v>0</v>
      </c>
      <c r="AL7" s="137" t="s">
        <v>977</v>
      </c>
      <c r="AM7" s="137" t="s">
        <v>988</v>
      </c>
      <c r="AN7" s="137"/>
    </row>
    <row r="8" spans="1:40" x14ac:dyDescent="0.35">
      <c r="A8" s="29" t="s">
        <v>14</v>
      </c>
      <c r="B8" s="29"/>
      <c r="C8" s="30">
        <f>SUM(AK4:AK7)</f>
        <v>3</v>
      </c>
      <c r="D8" s="31"/>
      <c r="E8" s="30"/>
      <c r="F8" s="142"/>
      <c r="G8" s="47"/>
      <c r="H8" s="143"/>
      <c r="I8" s="143"/>
      <c r="J8" s="142"/>
      <c r="K8" s="47"/>
      <c r="L8" s="143"/>
      <c r="M8" s="47"/>
      <c r="N8" s="47"/>
      <c r="O8" s="47"/>
      <c r="P8" s="47"/>
      <c r="Q8" s="142"/>
      <c r="R8" s="47"/>
      <c r="S8" s="143"/>
      <c r="T8" s="143"/>
      <c r="U8" s="47"/>
      <c r="V8" s="47"/>
      <c r="W8" s="142"/>
      <c r="X8" s="47"/>
      <c r="Y8" s="144"/>
      <c r="Z8" s="144"/>
      <c r="AA8" s="142"/>
      <c r="AB8" s="47"/>
      <c r="AC8" s="144"/>
      <c r="AD8" s="144"/>
      <c r="AE8" s="144"/>
      <c r="AF8" s="47"/>
      <c r="AG8" s="47"/>
      <c r="AH8" s="45"/>
      <c r="AI8" s="45"/>
      <c r="AJ8" s="46"/>
      <c r="AK8" s="47">
        <f>'SJ Draw'!F10</f>
        <v>0</v>
      </c>
    </row>
    <row r="9" spans="1:40" ht="15.5" x14ac:dyDescent="0.35">
      <c r="A9" s="162" t="s">
        <v>15</v>
      </c>
      <c r="B9" s="162"/>
      <c r="C9" s="162"/>
      <c r="D9" s="32"/>
      <c r="E9" s="32"/>
      <c r="F9" s="142"/>
      <c r="G9" s="47"/>
      <c r="H9" s="143"/>
      <c r="I9" s="143"/>
      <c r="J9" s="142"/>
      <c r="K9" s="47"/>
      <c r="L9" s="143"/>
      <c r="M9" s="47"/>
      <c r="N9" s="47"/>
      <c r="O9" s="47"/>
      <c r="P9" s="47"/>
      <c r="Q9" s="142"/>
      <c r="R9" s="47"/>
      <c r="S9" s="143"/>
      <c r="T9" s="143"/>
      <c r="U9" s="47"/>
      <c r="V9" s="47"/>
      <c r="W9" s="142"/>
      <c r="X9" s="47"/>
      <c r="Y9" s="144"/>
      <c r="Z9" s="144"/>
      <c r="AA9" s="142"/>
      <c r="AB9" s="47"/>
      <c r="AC9" s="144"/>
      <c r="AD9" s="144"/>
      <c r="AE9" s="144"/>
      <c r="AF9" s="47"/>
      <c r="AG9" s="47"/>
      <c r="AH9" s="45"/>
      <c r="AI9" s="45"/>
      <c r="AJ9" s="46"/>
      <c r="AK9" s="47">
        <f>'SJ Draw'!F11</f>
        <v>0</v>
      </c>
    </row>
    <row r="10" spans="1:40" s="54" customFormat="1" x14ac:dyDescent="0.35">
      <c r="A10" s="28">
        <f>'SJ Draw'!A15</f>
        <v>7349</v>
      </c>
      <c r="B10" s="28">
        <f>'SJ Draw'!B15</f>
        <v>0</v>
      </c>
      <c r="C10" s="28" t="str">
        <f>'SJ Draw'!C15</f>
        <v>Anastasia Topalov</v>
      </c>
      <c r="D10" s="28" t="str">
        <f>'SJ Draw'!D15</f>
        <v>WOODSVILLE CUPID</v>
      </c>
      <c r="E10" s="28" t="str">
        <f>'SJ Draw'!E15</f>
        <v xml:space="preserve">Mary Mackillop Catholic College - Highfields </v>
      </c>
      <c r="F10" s="117">
        <v>86.12</v>
      </c>
      <c r="G10" s="106">
        <v>0</v>
      </c>
      <c r="H10" s="124">
        <v>0</v>
      </c>
      <c r="I10" s="124">
        <f>H10+G10</f>
        <v>0</v>
      </c>
      <c r="J10" s="114">
        <v>42.13</v>
      </c>
      <c r="K10" s="113">
        <v>0</v>
      </c>
      <c r="L10" s="154">
        <v>4</v>
      </c>
      <c r="M10" s="113">
        <f>L10+K10</f>
        <v>4</v>
      </c>
      <c r="N10" s="113">
        <v>4</v>
      </c>
      <c r="O10" s="106">
        <v>1</v>
      </c>
      <c r="P10" s="106">
        <f>VLOOKUP(O10,Sheet2!$A$2:$B$32,2,FALSE)</f>
        <v>30</v>
      </c>
      <c r="Q10" s="140">
        <v>58.21</v>
      </c>
      <c r="R10" s="109">
        <v>0</v>
      </c>
      <c r="S10" s="121">
        <v>0</v>
      </c>
      <c r="T10" s="121">
        <f>S10+R10</f>
        <v>0</v>
      </c>
      <c r="U10" s="109">
        <v>1</v>
      </c>
      <c r="V10" s="109">
        <f>VLOOKUP(U10,Sheet2!$A$2:$B$32,2,FALSE)</f>
        <v>30</v>
      </c>
      <c r="W10" s="114">
        <v>40.130000000000003</v>
      </c>
      <c r="X10" s="113">
        <v>0</v>
      </c>
      <c r="Y10" s="118">
        <v>4</v>
      </c>
      <c r="Z10" s="118">
        <f>Y10+X10</f>
        <v>4</v>
      </c>
      <c r="AA10" s="117">
        <v>40.32</v>
      </c>
      <c r="AB10" s="106">
        <v>0</v>
      </c>
      <c r="AC10" s="157">
        <v>4</v>
      </c>
      <c r="AD10" s="157">
        <f>AC10+AB10</f>
        <v>4</v>
      </c>
      <c r="AE10" s="157">
        <f>AD10+Z10</f>
        <v>8</v>
      </c>
      <c r="AF10" s="113">
        <v>3</v>
      </c>
      <c r="AG10" s="113">
        <f>VLOOKUP(AF10,Sheet2!$A$2:$B$32,2,FALSE)</f>
        <v>28</v>
      </c>
      <c r="AH10" s="45">
        <f>AG10+V10+P10</f>
        <v>88</v>
      </c>
      <c r="AI10" s="45">
        <f>RANK(AH10,$AH$10:$AH$13,0)</f>
        <v>1</v>
      </c>
      <c r="AJ10" s="46" t="s">
        <v>997</v>
      </c>
      <c r="AK10" s="47">
        <f>'SJ Draw'!F15</f>
        <v>1</v>
      </c>
      <c r="AL10" s="80" t="s">
        <v>977</v>
      </c>
      <c r="AM10" s="80" t="s">
        <v>988</v>
      </c>
      <c r="AN10" s="80"/>
    </row>
    <row r="11" spans="1:40" x14ac:dyDescent="0.35">
      <c r="A11" s="28">
        <f>'SJ Draw'!A13</f>
        <v>6612</v>
      </c>
      <c r="B11" s="28" t="str">
        <f>'SJ Draw'!B13</f>
        <v>**</v>
      </c>
      <c r="C11" s="28" t="str">
        <f>'SJ Draw'!C13</f>
        <v>Bronte Rigney</v>
      </c>
      <c r="D11" s="28" t="str">
        <f>'SJ Draw'!D13</f>
        <v xml:space="preserve">WORKALOT ROCKIN ROYALTY </v>
      </c>
      <c r="E11" s="28" t="str">
        <f>'SJ Draw'!E13</f>
        <v>St Patricks School - St George</v>
      </c>
      <c r="F11" s="117">
        <v>89.03</v>
      </c>
      <c r="G11" s="106">
        <v>0</v>
      </c>
      <c r="H11" s="124">
        <v>0</v>
      </c>
      <c r="I11" s="124">
        <f>H11+G11</f>
        <v>0</v>
      </c>
      <c r="J11" s="114">
        <v>33.1</v>
      </c>
      <c r="K11" s="113">
        <v>0</v>
      </c>
      <c r="L11" s="154">
        <v>8</v>
      </c>
      <c r="M11" s="113">
        <f>L11+K11</f>
        <v>8</v>
      </c>
      <c r="N11" s="113">
        <v>8</v>
      </c>
      <c r="O11" s="106">
        <v>2</v>
      </c>
      <c r="P11" s="106">
        <f>VLOOKUP(O11,Sheet2!$A$2:$B$32,2,FALSE)</f>
        <v>29</v>
      </c>
      <c r="Q11" s="140">
        <v>64.36</v>
      </c>
      <c r="R11" s="109">
        <v>0</v>
      </c>
      <c r="S11" s="121">
        <v>0</v>
      </c>
      <c r="T11" s="121">
        <f>S11+R11</f>
        <v>0</v>
      </c>
      <c r="U11" s="109">
        <v>2</v>
      </c>
      <c r="V11" s="109">
        <f>VLOOKUP(U11,Sheet2!$A$2:$B$32,2,FALSE)</f>
        <v>29</v>
      </c>
      <c r="W11" s="114">
        <v>42.25</v>
      </c>
      <c r="X11" s="113">
        <v>0</v>
      </c>
      <c r="Y11" s="118">
        <v>0</v>
      </c>
      <c r="Z11" s="118">
        <f>Y11+X11</f>
        <v>0</v>
      </c>
      <c r="AA11" s="117">
        <v>43.13</v>
      </c>
      <c r="AB11" s="106">
        <v>0</v>
      </c>
      <c r="AC11" s="157">
        <v>0</v>
      </c>
      <c r="AD11" s="157">
        <f>AC11+AB11</f>
        <v>0</v>
      </c>
      <c r="AE11" s="157">
        <f>AD11+Z11</f>
        <v>0</v>
      </c>
      <c r="AF11" s="113">
        <v>1</v>
      </c>
      <c r="AG11" s="113">
        <f>VLOOKUP(AF11,Sheet2!$A$2:$B$32,2,FALSE)</f>
        <v>30</v>
      </c>
      <c r="AH11" s="45">
        <f>AG11+V11+P11</f>
        <v>88</v>
      </c>
      <c r="AI11" s="45">
        <v>2</v>
      </c>
      <c r="AJ11" s="46" t="s">
        <v>998</v>
      </c>
      <c r="AK11" s="47">
        <f>'SJ Draw'!F13</f>
        <v>1</v>
      </c>
      <c r="AL11" s="80" t="s">
        <v>977</v>
      </c>
      <c r="AM11" s="80" t="s">
        <v>988</v>
      </c>
    </row>
    <row r="12" spans="1:40" x14ac:dyDescent="0.35">
      <c r="A12" s="28">
        <f>'SJ Draw'!A14</f>
        <v>6718</v>
      </c>
      <c r="B12" s="28" t="str">
        <f>'SJ Draw'!B14</f>
        <v>***</v>
      </c>
      <c r="C12" s="28" t="str">
        <f>'SJ Draw'!C14</f>
        <v>Jack Perkins</v>
      </c>
      <c r="D12" s="28" t="str">
        <f>'SJ Draw'!D14</f>
        <v>CORVAN PARK LATTE</v>
      </c>
      <c r="E12" s="28" t="str">
        <f>'SJ Draw'!E14</f>
        <v>The Scots PGC College - Warwick</v>
      </c>
      <c r="F12" s="117">
        <v>111.78</v>
      </c>
      <c r="G12" s="106">
        <v>3</v>
      </c>
      <c r="H12" s="124">
        <v>4</v>
      </c>
      <c r="I12" s="124">
        <f>H12+G12</f>
        <v>7</v>
      </c>
      <c r="J12" s="114"/>
      <c r="K12" s="113"/>
      <c r="L12" s="154"/>
      <c r="M12" s="113">
        <f>L12+K12</f>
        <v>0</v>
      </c>
      <c r="N12" s="113"/>
      <c r="O12" s="106">
        <v>3</v>
      </c>
      <c r="P12" s="106">
        <f>VLOOKUP(O12,Sheet2!$A$2:$B$32,2,FALSE)</f>
        <v>28</v>
      </c>
      <c r="Q12" s="140">
        <v>96.98</v>
      </c>
      <c r="R12" s="109">
        <v>15</v>
      </c>
      <c r="S12" s="121">
        <v>12</v>
      </c>
      <c r="T12" s="121">
        <f>S12+R12</f>
        <v>27</v>
      </c>
      <c r="U12" s="109">
        <v>3</v>
      </c>
      <c r="V12" s="109">
        <f>VLOOKUP(U12,Sheet2!$A$2:$B$32,2,FALSE)</f>
        <v>28</v>
      </c>
      <c r="W12" s="114">
        <v>46</v>
      </c>
      <c r="X12" s="113">
        <v>0</v>
      </c>
      <c r="Y12" s="118">
        <v>0</v>
      </c>
      <c r="Z12" s="118">
        <f>Y12+X12</f>
        <v>0</v>
      </c>
      <c r="AA12" s="117">
        <v>56.58</v>
      </c>
      <c r="AB12" s="106">
        <v>0</v>
      </c>
      <c r="AC12" s="157">
        <v>0</v>
      </c>
      <c r="AD12" s="157">
        <f>AC12+AB12</f>
        <v>0</v>
      </c>
      <c r="AE12" s="157">
        <f>AD12+Z12</f>
        <v>0</v>
      </c>
      <c r="AF12" s="113">
        <v>2</v>
      </c>
      <c r="AG12" s="113">
        <f>VLOOKUP(AF12,Sheet2!$A$2:$B$32,2,FALSE)</f>
        <v>29</v>
      </c>
      <c r="AH12" s="45">
        <f>AG12+V12+P12</f>
        <v>85</v>
      </c>
      <c r="AI12" s="45">
        <f>RANK(AH12,$AH$10:$AH$13,0)</f>
        <v>3</v>
      </c>
      <c r="AJ12" s="46"/>
      <c r="AK12" s="47">
        <f>'SJ Draw'!F14</f>
        <v>1</v>
      </c>
      <c r="AL12" s="80" t="s">
        <v>977</v>
      </c>
      <c r="AM12" s="80" t="s">
        <v>989</v>
      </c>
    </row>
    <row r="13" spans="1:40" x14ac:dyDescent="0.35">
      <c r="A13" s="125">
        <f>'SJ Draw'!A12</f>
        <v>6890</v>
      </c>
      <c r="B13" s="125" t="str">
        <f>'SJ Draw'!B12</f>
        <v>*</v>
      </c>
      <c r="C13" s="125" t="str">
        <f>'SJ Draw'!C12</f>
        <v>Emma Fitzgerald</v>
      </c>
      <c r="D13" s="125" t="str">
        <f>'SJ Draw'!D12</f>
        <v>KENARLA LADY LENA</v>
      </c>
      <c r="E13" s="125" t="str">
        <f>'SJ Draw'!E12</f>
        <v>The Glennie School - Toowoomba</v>
      </c>
      <c r="F13" s="126"/>
      <c r="G13" s="127"/>
      <c r="H13" s="128"/>
      <c r="I13" s="128"/>
      <c r="J13" s="131"/>
      <c r="K13" s="132"/>
      <c r="L13" s="155"/>
      <c r="M13" s="132">
        <f>L13+K13</f>
        <v>0</v>
      </c>
      <c r="N13" s="132"/>
      <c r="O13" s="127"/>
      <c r="P13" s="127">
        <f>VLOOKUP(O13,Sheet2!$A$2:$B$32,2,FALSE)</f>
        <v>0</v>
      </c>
      <c r="Q13" s="141"/>
      <c r="R13" s="129"/>
      <c r="S13" s="130"/>
      <c r="T13" s="130"/>
      <c r="U13" s="129"/>
      <c r="V13" s="129">
        <f>VLOOKUP(U13,Sheet2!$A$2:$B$32,2,FALSE)</f>
        <v>0</v>
      </c>
      <c r="W13" s="131"/>
      <c r="X13" s="132"/>
      <c r="Y13" s="133"/>
      <c r="Z13" s="133"/>
      <c r="AA13" s="126"/>
      <c r="AB13" s="127"/>
      <c r="AC13" s="158"/>
      <c r="AD13" s="158"/>
      <c r="AE13" s="158"/>
      <c r="AF13" s="132"/>
      <c r="AG13" s="132">
        <f>VLOOKUP(AF13,Sheet2!$A$2:$B$32,2,FALSE)</f>
        <v>0</v>
      </c>
      <c r="AH13" s="134">
        <f>AG13+V13+P13</f>
        <v>0</v>
      </c>
      <c r="AI13" s="134"/>
      <c r="AJ13" s="135"/>
      <c r="AK13" s="136">
        <f>'SJ Draw'!F12</f>
        <v>1</v>
      </c>
      <c r="AL13" s="137" t="s">
        <v>977</v>
      </c>
      <c r="AM13" s="137" t="s">
        <v>988</v>
      </c>
      <c r="AN13" s="137"/>
    </row>
    <row r="14" spans="1:40" x14ac:dyDescent="0.35">
      <c r="A14" s="29" t="s">
        <v>14</v>
      </c>
      <c r="B14" s="29"/>
      <c r="C14" s="99">
        <f>SUM(AK10:AK13)</f>
        <v>4</v>
      </c>
      <c r="D14" s="31"/>
      <c r="E14" s="30"/>
      <c r="F14" s="142"/>
      <c r="G14" s="47"/>
      <c r="H14" s="143"/>
      <c r="I14" s="143"/>
      <c r="J14" s="142"/>
      <c r="K14" s="47"/>
      <c r="L14" s="143"/>
      <c r="M14" s="47"/>
      <c r="N14" s="47"/>
      <c r="O14" s="47"/>
      <c r="P14" s="47"/>
      <c r="Q14" s="142"/>
      <c r="R14" s="47"/>
      <c r="S14" s="143"/>
      <c r="T14" s="143"/>
      <c r="U14" s="47"/>
      <c r="V14" s="47"/>
      <c r="W14" s="142"/>
      <c r="X14" s="47"/>
      <c r="Y14" s="144"/>
      <c r="Z14" s="144"/>
      <c r="AA14" s="142"/>
      <c r="AB14" s="47"/>
      <c r="AC14" s="144"/>
      <c r="AD14" s="144"/>
      <c r="AE14" s="144"/>
      <c r="AF14" s="47"/>
      <c r="AG14" s="47"/>
      <c r="AH14" s="47"/>
      <c r="AI14" s="47"/>
      <c r="AJ14" s="145"/>
      <c r="AK14" s="47">
        <f>'SJ Draw'!F16</f>
        <v>0</v>
      </c>
    </row>
    <row r="15" spans="1:40" ht="15.5" x14ac:dyDescent="0.35">
      <c r="A15" s="161" t="s">
        <v>21</v>
      </c>
      <c r="B15" s="161"/>
      <c r="C15" s="161"/>
      <c r="D15" s="33"/>
      <c r="E15" s="33"/>
      <c r="F15" s="142"/>
      <c r="G15" s="47"/>
      <c r="H15" s="143"/>
      <c r="I15" s="143"/>
      <c r="J15" s="142"/>
      <c r="K15" s="47"/>
      <c r="L15" s="143"/>
      <c r="M15" s="47"/>
      <c r="N15" s="47"/>
      <c r="O15" s="47"/>
      <c r="P15" s="47"/>
      <c r="Q15" s="142"/>
      <c r="R15" s="47"/>
      <c r="S15" s="143"/>
      <c r="T15" s="143"/>
      <c r="U15" s="47"/>
      <c r="V15" s="47"/>
      <c r="W15" s="142"/>
      <c r="X15" s="47"/>
      <c r="Y15" s="144"/>
      <c r="Z15" s="144"/>
      <c r="AA15" s="142"/>
      <c r="AB15" s="47"/>
      <c r="AC15" s="144"/>
      <c r="AD15" s="144"/>
      <c r="AE15" s="144"/>
      <c r="AF15" s="47"/>
      <c r="AG15" s="47"/>
      <c r="AH15" s="47"/>
      <c r="AI15" s="47"/>
      <c r="AJ15" s="145"/>
      <c r="AK15" s="47">
        <f>'SJ Draw'!F17</f>
        <v>0</v>
      </c>
    </row>
    <row r="16" spans="1:40" s="54" customFormat="1" x14ac:dyDescent="0.35">
      <c r="A16" s="28">
        <f>'SJ Draw'!A19</f>
        <v>6476</v>
      </c>
      <c r="B16" s="28" t="str">
        <f>'SJ Draw'!B19</f>
        <v>*</v>
      </c>
      <c r="C16" s="28" t="str">
        <f>'SJ Draw'!C19</f>
        <v>Holly Hurst</v>
      </c>
      <c r="D16" s="28" t="str">
        <f>'SJ Draw'!D19</f>
        <v>NEENAHS DIAMONDS &amp; PEARLS</v>
      </c>
      <c r="E16" s="28" t="str">
        <f>'SJ Draw'!E19</f>
        <v>St Thomas Mores Primary School - Toowoomba</v>
      </c>
      <c r="F16" s="117">
        <v>70.63</v>
      </c>
      <c r="G16" s="106">
        <v>0</v>
      </c>
      <c r="H16" s="124">
        <v>0</v>
      </c>
      <c r="I16" s="124">
        <f>H16+G16</f>
        <v>0</v>
      </c>
      <c r="J16" s="114"/>
      <c r="K16" s="113"/>
      <c r="L16" s="154"/>
      <c r="M16" s="113">
        <f>L16+K16</f>
        <v>0</v>
      </c>
      <c r="N16" s="113"/>
      <c r="O16" s="106">
        <v>1</v>
      </c>
      <c r="P16" s="106">
        <f>VLOOKUP(O16,Sheet2!$A$2:$B$32,2,FALSE)</f>
        <v>30</v>
      </c>
      <c r="Q16" s="140">
        <v>54.57</v>
      </c>
      <c r="R16" s="109">
        <v>0</v>
      </c>
      <c r="S16" s="121">
        <v>0</v>
      </c>
      <c r="T16" s="121">
        <f>S16+R16</f>
        <v>0</v>
      </c>
      <c r="U16" s="109">
        <v>1</v>
      </c>
      <c r="V16" s="109">
        <f>VLOOKUP(U16,Sheet2!$A$2:$B$32,2,FALSE)</f>
        <v>30</v>
      </c>
      <c r="W16" s="114">
        <v>45.22</v>
      </c>
      <c r="X16" s="113">
        <v>0</v>
      </c>
      <c r="Y16" s="118">
        <v>0</v>
      </c>
      <c r="Z16" s="118">
        <f>Y16+X16</f>
        <v>0</v>
      </c>
      <c r="AA16" s="117">
        <v>38.26</v>
      </c>
      <c r="AB16" s="106">
        <v>0</v>
      </c>
      <c r="AC16" s="157">
        <v>0</v>
      </c>
      <c r="AD16" s="157">
        <f>AC16+AB16</f>
        <v>0</v>
      </c>
      <c r="AE16" s="157">
        <f>AD16+Z16</f>
        <v>0</v>
      </c>
      <c r="AF16" s="113">
        <v>1</v>
      </c>
      <c r="AG16" s="113">
        <f>VLOOKUP(AF16,Sheet2!$A$2:$B$32,2,FALSE)</f>
        <v>30</v>
      </c>
      <c r="AH16" s="45">
        <f>AG16+V16+P16</f>
        <v>90</v>
      </c>
      <c r="AI16" s="45">
        <f>RANK(AH16,$AH$16:$AH$19,0)</f>
        <v>1</v>
      </c>
      <c r="AJ16" s="46"/>
      <c r="AK16" s="47">
        <f>'SJ Draw'!F19</f>
        <v>1</v>
      </c>
      <c r="AL16" s="80" t="s">
        <v>977</v>
      </c>
      <c r="AM16" s="80" t="s">
        <v>988</v>
      </c>
      <c r="AN16" s="80"/>
    </row>
    <row r="17" spans="1:40" x14ac:dyDescent="0.35">
      <c r="A17" s="28">
        <f>'SJ Draw'!A21</f>
        <v>6732</v>
      </c>
      <c r="B17" s="28" t="str">
        <f>'SJ Draw'!B21</f>
        <v>***</v>
      </c>
      <c r="C17" s="28" t="str">
        <f>'SJ Draw'!C21</f>
        <v>Anastasia Topalov</v>
      </c>
      <c r="D17" s="28" t="str">
        <f>'SJ Draw'!D21</f>
        <v>HONEY BUNNY</v>
      </c>
      <c r="E17" s="28" t="str">
        <f>'SJ Draw'!E21</f>
        <v xml:space="preserve">Mary Mackillop Catholic College - Highfields </v>
      </c>
      <c r="F17" s="117">
        <v>103.12</v>
      </c>
      <c r="G17" s="106">
        <v>1</v>
      </c>
      <c r="H17" s="124">
        <v>12</v>
      </c>
      <c r="I17" s="124">
        <f>H17+G17</f>
        <v>13</v>
      </c>
      <c r="J17" s="114"/>
      <c r="K17" s="113"/>
      <c r="L17" s="154"/>
      <c r="M17" s="113">
        <f>L17+K17</f>
        <v>0</v>
      </c>
      <c r="N17" s="113"/>
      <c r="O17" s="106">
        <v>2</v>
      </c>
      <c r="P17" s="106">
        <f>VLOOKUP(O17,Sheet2!$A$2:$B$32,2,FALSE)</f>
        <v>29</v>
      </c>
      <c r="Q17" s="140">
        <v>61.06</v>
      </c>
      <c r="R17" s="109">
        <v>0</v>
      </c>
      <c r="S17" s="121">
        <v>0</v>
      </c>
      <c r="T17" s="121">
        <f>S17+R17</f>
        <v>0</v>
      </c>
      <c r="U17" s="109">
        <v>2</v>
      </c>
      <c r="V17" s="109">
        <f>VLOOKUP(U17,Sheet2!$A$2:$B$32,2,FALSE)</f>
        <v>29</v>
      </c>
      <c r="W17" s="114">
        <v>35.97</v>
      </c>
      <c r="X17" s="113">
        <v>0</v>
      </c>
      <c r="Y17" s="118">
        <v>0</v>
      </c>
      <c r="Z17" s="118">
        <f>Y17+X17</f>
        <v>0</v>
      </c>
      <c r="AA17" s="117">
        <v>38.72</v>
      </c>
      <c r="AB17" s="106">
        <v>0</v>
      </c>
      <c r="AC17" s="157">
        <v>0</v>
      </c>
      <c r="AD17" s="157">
        <f>AC17+AB17</f>
        <v>0</v>
      </c>
      <c r="AE17" s="157">
        <f>AD17+Z17</f>
        <v>0</v>
      </c>
      <c r="AF17" s="113">
        <v>2</v>
      </c>
      <c r="AG17" s="113">
        <f>VLOOKUP(AF17,Sheet2!$A$2:$B$32,2,FALSE)</f>
        <v>29</v>
      </c>
      <c r="AH17" s="45">
        <f>AG17+V17+P17</f>
        <v>87</v>
      </c>
      <c r="AI17" s="45">
        <f>RANK(AH17,$AH$16:$AH$19,0)</f>
        <v>2</v>
      </c>
      <c r="AJ17" s="46"/>
      <c r="AK17" s="47">
        <f>'SJ Draw'!F21</f>
        <v>1</v>
      </c>
      <c r="AL17" s="80" t="s">
        <v>977</v>
      </c>
      <c r="AM17" s="80" t="s">
        <v>988</v>
      </c>
    </row>
    <row r="18" spans="1:40" x14ac:dyDescent="0.35">
      <c r="A18" s="28">
        <f>'SJ Draw'!A20</f>
        <v>7348</v>
      </c>
      <c r="B18" s="28" t="str">
        <f>'SJ Draw'!B20</f>
        <v>**</v>
      </c>
      <c r="C18" s="28" t="str">
        <f>'SJ Draw'!C20</f>
        <v>Koen Saal</v>
      </c>
      <c r="D18" s="28" t="str">
        <f>'SJ Draw'!D20</f>
        <v>KING VAMP</v>
      </c>
      <c r="E18" s="28" t="str">
        <f>'SJ Draw'!E20</f>
        <v>Pittsworth State School - Pittsworth</v>
      </c>
      <c r="F18" s="117" t="s">
        <v>992</v>
      </c>
      <c r="G18" s="106"/>
      <c r="H18" s="124"/>
      <c r="I18" s="124">
        <f>H18+G18</f>
        <v>0</v>
      </c>
      <c r="J18" s="114"/>
      <c r="K18" s="113"/>
      <c r="L18" s="154"/>
      <c r="M18" s="113">
        <f>L18+K18</f>
        <v>0</v>
      </c>
      <c r="N18" s="113"/>
      <c r="O18" s="106"/>
      <c r="P18" s="106">
        <f>VLOOKUP(O18,Sheet2!$A$2:$B$32,2,FALSE)</f>
        <v>0</v>
      </c>
      <c r="Q18" s="140" t="s">
        <v>992</v>
      </c>
      <c r="R18" s="109"/>
      <c r="S18" s="121"/>
      <c r="T18" s="121">
        <f>S18+R18</f>
        <v>0</v>
      </c>
      <c r="U18" s="109"/>
      <c r="V18" s="109">
        <f>VLOOKUP(U18,Sheet2!$A$2:$B$32,2,FALSE)</f>
        <v>0</v>
      </c>
      <c r="W18" s="114">
        <v>40.57</v>
      </c>
      <c r="X18" s="113">
        <v>0</v>
      </c>
      <c r="Y18" s="118">
        <v>0</v>
      </c>
      <c r="Z18" s="118">
        <f>Y18+X18</f>
        <v>0</v>
      </c>
      <c r="AA18" s="117">
        <v>59.9</v>
      </c>
      <c r="AB18" s="106">
        <v>0</v>
      </c>
      <c r="AC18" s="157">
        <v>4</v>
      </c>
      <c r="AD18" s="157">
        <f>AC18+AB18</f>
        <v>4</v>
      </c>
      <c r="AE18" s="157">
        <f>AD18+Z18</f>
        <v>4</v>
      </c>
      <c r="AF18" s="113">
        <v>3</v>
      </c>
      <c r="AG18" s="113">
        <f>VLOOKUP(AF18,Sheet2!$A$2:$B$32,2,FALSE)</f>
        <v>28</v>
      </c>
      <c r="AH18" s="45">
        <f>AG18+V18+P18</f>
        <v>28</v>
      </c>
      <c r="AI18" s="45">
        <f>RANK(AH18,$AH$16:$AH$19,0)</f>
        <v>3</v>
      </c>
      <c r="AJ18" s="46"/>
      <c r="AK18" s="47">
        <f>'SJ Draw'!F20</f>
        <v>1</v>
      </c>
      <c r="AL18" s="80" t="s">
        <v>977</v>
      </c>
      <c r="AM18" s="80" t="s">
        <v>988</v>
      </c>
    </row>
    <row r="19" spans="1:40" x14ac:dyDescent="0.35">
      <c r="A19" s="125">
        <f>'SJ Draw'!A18</f>
        <v>6986</v>
      </c>
      <c r="B19" s="125" t="str">
        <f>'SJ Draw'!B18</f>
        <v>SCR</v>
      </c>
      <c r="C19" s="125" t="str">
        <f>'SJ Draw'!C18</f>
        <v>Keeleigh Wise</v>
      </c>
      <c r="D19" s="125" t="str">
        <f>'SJ Draw'!D18</f>
        <v>HALF MOON BEETLES CHOICE</v>
      </c>
      <c r="E19" s="125" t="str">
        <f>'SJ Draw'!E18</f>
        <v>Toowoomba Anglican College &amp; Preparatory School</v>
      </c>
      <c r="F19" s="126"/>
      <c r="G19" s="127"/>
      <c r="H19" s="128"/>
      <c r="I19" s="128"/>
      <c r="J19" s="131"/>
      <c r="K19" s="132"/>
      <c r="L19" s="155"/>
      <c r="M19" s="132">
        <f>L19+K19</f>
        <v>0</v>
      </c>
      <c r="N19" s="132"/>
      <c r="O19" s="127"/>
      <c r="P19" s="127">
        <f>VLOOKUP(O19,Sheet2!$A$2:$B$32,2,FALSE)</f>
        <v>0</v>
      </c>
      <c r="Q19" s="141"/>
      <c r="R19" s="129"/>
      <c r="S19" s="130"/>
      <c r="T19" s="130"/>
      <c r="U19" s="129"/>
      <c r="V19" s="129">
        <f>VLOOKUP(U19,Sheet2!$A$2:$B$32,2,FALSE)</f>
        <v>0</v>
      </c>
      <c r="W19" s="131"/>
      <c r="X19" s="132"/>
      <c r="Y19" s="133"/>
      <c r="Z19" s="133"/>
      <c r="AA19" s="126"/>
      <c r="AB19" s="127"/>
      <c r="AC19" s="158"/>
      <c r="AD19" s="158"/>
      <c r="AE19" s="158"/>
      <c r="AF19" s="132"/>
      <c r="AG19" s="132">
        <f>VLOOKUP(AF19,Sheet2!$A$2:$B$32,2,FALSE)</f>
        <v>0</v>
      </c>
      <c r="AH19" s="134">
        <f>AG19+V19+P19</f>
        <v>0</v>
      </c>
      <c r="AI19" s="134"/>
      <c r="AJ19" s="135"/>
      <c r="AK19" s="136">
        <f>'SJ Draw'!F18</f>
        <v>0</v>
      </c>
      <c r="AL19" s="137" t="s">
        <v>977</v>
      </c>
      <c r="AM19" s="137" t="s">
        <v>988</v>
      </c>
      <c r="AN19" s="137"/>
    </row>
    <row r="20" spans="1:40" x14ac:dyDescent="0.35">
      <c r="A20" s="29" t="s">
        <v>14</v>
      </c>
      <c r="B20" s="29"/>
      <c r="C20" s="30">
        <f>SUM(AK16:AK19)</f>
        <v>3</v>
      </c>
      <c r="D20" s="31"/>
      <c r="E20" s="30"/>
      <c r="F20" s="142"/>
      <c r="G20" s="47"/>
      <c r="H20" s="143"/>
      <c r="I20" s="143"/>
      <c r="J20" s="142"/>
      <c r="K20" s="47"/>
      <c r="L20" s="143"/>
      <c r="M20" s="47"/>
      <c r="N20" s="47"/>
      <c r="O20" s="47"/>
      <c r="P20" s="47"/>
      <c r="Q20" s="142"/>
      <c r="R20" s="47"/>
      <c r="S20" s="143"/>
      <c r="T20" s="143"/>
      <c r="U20" s="47"/>
      <c r="V20" s="47"/>
      <c r="W20" s="142"/>
      <c r="X20" s="47"/>
      <c r="Y20" s="144"/>
      <c r="Z20" s="144"/>
      <c r="AA20" s="142"/>
      <c r="AB20" s="47"/>
      <c r="AC20" s="144"/>
      <c r="AD20" s="144"/>
      <c r="AE20" s="144"/>
      <c r="AF20" s="47"/>
      <c r="AG20" s="47"/>
      <c r="AH20" s="45"/>
      <c r="AI20" s="45"/>
      <c r="AJ20" s="46"/>
      <c r="AK20" s="47">
        <f>'SJ Draw'!F22</f>
        <v>0</v>
      </c>
    </row>
    <row r="21" spans="1:40" ht="15.5" x14ac:dyDescent="0.35">
      <c r="A21" s="161" t="s">
        <v>27</v>
      </c>
      <c r="B21" s="161"/>
      <c r="C21" s="161"/>
      <c r="D21" s="161"/>
      <c r="E21" s="161"/>
      <c r="F21" s="142"/>
      <c r="G21" s="47"/>
      <c r="H21" s="143"/>
      <c r="I21" s="143"/>
      <c r="J21" s="142"/>
      <c r="K21" s="47"/>
      <c r="L21" s="143"/>
      <c r="M21" s="47"/>
      <c r="N21" s="47"/>
      <c r="O21" s="47"/>
      <c r="P21" s="47"/>
      <c r="Q21" s="142"/>
      <c r="R21" s="47"/>
      <c r="S21" s="143"/>
      <c r="T21" s="143"/>
      <c r="U21" s="47"/>
      <c r="V21" s="47"/>
      <c r="W21" s="142"/>
      <c r="X21" s="47"/>
      <c r="Y21" s="144"/>
      <c r="Z21" s="144"/>
      <c r="AA21" s="142"/>
      <c r="AB21" s="47"/>
      <c r="AC21" s="144"/>
      <c r="AD21" s="144"/>
      <c r="AE21" s="144"/>
      <c r="AF21" s="47"/>
      <c r="AG21" s="47"/>
      <c r="AH21" s="45"/>
      <c r="AI21" s="45"/>
      <c r="AJ21" s="46"/>
      <c r="AK21" s="47">
        <f>'SJ Draw'!F23</f>
        <v>0</v>
      </c>
    </row>
    <row r="22" spans="1:40" s="54" customFormat="1" x14ac:dyDescent="0.35">
      <c r="A22" s="28">
        <f>'SJ Draw'!A28</f>
        <v>6299</v>
      </c>
      <c r="B22" s="28">
        <f>'SJ Draw'!B28</f>
        <v>0</v>
      </c>
      <c r="C22" s="28" t="str">
        <f>'SJ Draw'!C28</f>
        <v>Kate Bellars</v>
      </c>
      <c r="D22" s="28" t="str">
        <f>'SJ Draw'!D28</f>
        <v>TILLY TROUBLE</v>
      </c>
      <c r="E22" s="28" t="str">
        <f>'SJ Draw'!E28</f>
        <v>The Glennie School - Toowoomba</v>
      </c>
      <c r="F22" s="117">
        <v>70.349999999999994</v>
      </c>
      <c r="G22" s="106">
        <v>0</v>
      </c>
      <c r="H22" s="124">
        <v>0</v>
      </c>
      <c r="I22" s="124">
        <f>H22+G22</f>
        <v>0</v>
      </c>
      <c r="J22" s="114" t="s">
        <v>992</v>
      </c>
      <c r="K22" s="113"/>
      <c r="L22" s="154"/>
      <c r="M22" s="113">
        <f>L22+K22</f>
        <v>0</v>
      </c>
      <c r="N22" s="113"/>
      <c r="O22" s="106">
        <v>3</v>
      </c>
      <c r="P22" s="106">
        <f>VLOOKUP(O22,Sheet2!$A$2:$B$32,2,FALSE)</f>
        <v>28</v>
      </c>
      <c r="Q22" s="140">
        <v>62.25</v>
      </c>
      <c r="R22" s="109">
        <v>0</v>
      </c>
      <c r="S22" s="121">
        <v>0</v>
      </c>
      <c r="T22" s="121">
        <f t="shared" ref="T22:T27" si="0">S22+R22</f>
        <v>0</v>
      </c>
      <c r="U22" s="109">
        <v>1</v>
      </c>
      <c r="V22" s="109">
        <f>VLOOKUP(U22,Sheet2!$A$2:$B$32,2,FALSE)</f>
        <v>30</v>
      </c>
      <c r="W22" s="114">
        <v>35.619999999999997</v>
      </c>
      <c r="X22" s="113">
        <v>0</v>
      </c>
      <c r="Y22" s="118">
        <v>0</v>
      </c>
      <c r="Z22" s="118">
        <f t="shared" ref="Z22:Z27" si="1">Y22+X22</f>
        <v>0</v>
      </c>
      <c r="AA22" s="117">
        <v>39.31</v>
      </c>
      <c r="AB22" s="106">
        <v>0</v>
      </c>
      <c r="AC22" s="157">
        <v>0</v>
      </c>
      <c r="AD22" s="157">
        <f t="shared" ref="AD22:AD27" si="2">AC22+AB22</f>
        <v>0</v>
      </c>
      <c r="AE22" s="157">
        <f t="shared" ref="AE22:AE27" si="3">AD22+Z22</f>
        <v>0</v>
      </c>
      <c r="AF22" s="113">
        <v>2</v>
      </c>
      <c r="AG22" s="113">
        <f>VLOOKUP(AF22,Sheet2!$A$2:$B$32,2,FALSE)</f>
        <v>29</v>
      </c>
      <c r="AH22" s="45">
        <f t="shared" ref="AH22:AH31" si="4">AG22+V22+P22</f>
        <v>87</v>
      </c>
      <c r="AI22" s="45">
        <f>RANK(AH22,$AH$22:$AH$31,0)</f>
        <v>1</v>
      </c>
      <c r="AJ22" s="46"/>
      <c r="AK22" s="47">
        <f>'SJ Draw'!F28</f>
        <v>1</v>
      </c>
      <c r="AL22" s="80" t="s">
        <v>984</v>
      </c>
      <c r="AM22" s="80" t="s">
        <v>989</v>
      </c>
      <c r="AN22" s="80" t="s">
        <v>989</v>
      </c>
    </row>
    <row r="23" spans="1:40" s="54" customFormat="1" x14ac:dyDescent="0.35">
      <c r="A23" s="28">
        <f>'SJ Draw'!A24</f>
        <v>6299</v>
      </c>
      <c r="B23" s="28" t="str">
        <f>'SJ Draw'!B24</f>
        <v>*</v>
      </c>
      <c r="C23" s="28" t="str">
        <f>'SJ Draw'!C24</f>
        <v>Kate Bellars</v>
      </c>
      <c r="D23" s="28" t="str">
        <f>'SJ Draw'!D24</f>
        <v>AZTEC MAGIC</v>
      </c>
      <c r="E23" s="28" t="str">
        <f>'SJ Draw'!E24</f>
        <v>The Glennie School - Toowoomba</v>
      </c>
      <c r="F23" s="117">
        <v>80.91</v>
      </c>
      <c r="G23" s="106">
        <v>0</v>
      </c>
      <c r="H23" s="124">
        <v>0</v>
      </c>
      <c r="I23" s="124">
        <f>H23+G23</f>
        <v>0</v>
      </c>
      <c r="J23" s="114">
        <v>40.909999999999997</v>
      </c>
      <c r="K23" s="113">
        <v>0</v>
      </c>
      <c r="L23" s="154">
        <v>0</v>
      </c>
      <c r="M23" s="113">
        <v>0</v>
      </c>
      <c r="N23" s="113">
        <v>0</v>
      </c>
      <c r="O23" s="106">
        <v>2</v>
      </c>
      <c r="P23" s="106">
        <f>VLOOKUP(O23,Sheet2!$A$2:$B$32,2,FALSE)</f>
        <v>29</v>
      </c>
      <c r="Q23" s="140">
        <v>66.44</v>
      </c>
      <c r="R23" s="109">
        <v>0</v>
      </c>
      <c r="S23" s="121">
        <v>0</v>
      </c>
      <c r="T23" s="121">
        <f t="shared" si="0"/>
        <v>0</v>
      </c>
      <c r="U23" s="109">
        <v>2</v>
      </c>
      <c r="V23" s="109">
        <f>VLOOKUP(U23,Sheet2!$A$2:$B$32,2,FALSE)</f>
        <v>29</v>
      </c>
      <c r="W23" s="114">
        <v>38.340000000000003</v>
      </c>
      <c r="X23" s="113">
        <v>0</v>
      </c>
      <c r="Y23" s="118">
        <v>0</v>
      </c>
      <c r="Z23" s="118">
        <f t="shared" si="1"/>
        <v>0</v>
      </c>
      <c r="AA23" s="117">
        <v>43.23</v>
      </c>
      <c r="AB23" s="106">
        <v>0</v>
      </c>
      <c r="AC23" s="157">
        <v>0</v>
      </c>
      <c r="AD23" s="157">
        <f t="shared" si="2"/>
        <v>0</v>
      </c>
      <c r="AE23" s="157">
        <f t="shared" si="3"/>
        <v>0</v>
      </c>
      <c r="AF23" s="113">
        <v>4</v>
      </c>
      <c r="AG23" s="113">
        <f>VLOOKUP(AF23,Sheet2!$A$2:$B$32,2,FALSE)</f>
        <v>27</v>
      </c>
      <c r="AH23" s="45">
        <f t="shared" si="4"/>
        <v>85</v>
      </c>
      <c r="AI23" s="45">
        <f>RANK(AH23,$AH$22:$AH$31,0)</f>
        <v>2</v>
      </c>
      <c r="AJ23" s="46"/>
      <c r="AK23" s="47">
        <f>'SJ Draw'!F24</f>
        <v>1</v>
      </c>
      <c r="AL23" s="80" t="s">
        <v>984</v>
      </c>
      <c r="AM23" s="80" t="s">
        <v>989</v>
      </c>
      <c r="AN23" s="80" t="s">
        <v>989</v>
      </c>
    </row>
    <row r="24" spans="1:40" s="54" customFormat="1" x14ac:dyDescent="0.35">
      <c r="A24" s="28">
        <f>'SJ Draw'!A32</f>
        <v>7388</v>
      </c>
      <c r="B24" s="28">
        <f>'SJ Draw'!B32</f>
        <v>0</v>
      </c>
      <c r="C24" s="28" t="str">
        <f>'SJ Draw'!C32</f>
        <v>Arena Wheeler</v>
      </c>
      <c r="D24" s="28" t="str">
        <f>'SJ Draw'!D32</f>
        <v>LOVE THA GAME</v>
      </c>
      <c r="E24" s="28" t="str">
        <f>'SJ Draw'!E32</f>
        <v>The Scots PGC College - Warwick</v>
      </c>
      <c r="F24" s="117">
        <v>79.03</v>
      </c>
      <c r="G24" s="106">
        <v>0</v>
      </c>
      <c r="H24" s="124">
        <v>0</v>
      </c>
      <c r="I24" s="124">
        <f>H24+G24</f>
        <v>0</v>
      </c>
      <c r="J24" s="114">
        <v>37.19</v>
      </c>
      <c r="K24" s="113">
        <v>0</v>
      </c>
      <c r="L24" s="154">
        <v>0</v>
      </c>
      <c r="M24" s="113">
        <v>0</v>
      </c>
      <c r="N24" s="113">
        <v>0</v>
      </c>
      <c r="O24" s="106">
        <v>1</v>
      </c>
      <c r="P24" s="106">
        <f>VLOOKUP(O24,Sheet2!$A$2:$B$32,2,FALSE)</f>
        <v>30</v>
      </c>
      <c r="Q24" s="140">
        <v>76.11</v>
      </c>
      <c r="R24" s="109">
        <v>0</v>
      </c>
      <c r="S24" s="121">
        <v>0</v>
      </c>
      <c r="T24" s="121">
        <f t="shared" si="0"/>
        <v>0</v>
      </c>
      <c r="U24" s="109">
        <v>4</v>
      </c>
      <c r="V24" s="109">
        <f>VLOOKUP(U24,Sheet2!$A$2:$B$32,2,FALSE)</f>
        <v>27</v>
      </c>
      <c r="W24" s="114">
        <v>42.21</v>
      </c>
      <c r="X24" s="113">
        <v>0</v>
      </c>
      <c r="Y24" s="118">
        <v>0</v>
      </c>
      <c r="Z24" s="118">
        <f t="shared" si="1"/>
        <v>0</v>
      </c>
      <c r="AA24" s="117">
        <v>45.97</v>
      </c>
      <c r="AB24" s="106">
        <v>0</v>
      </c>
      <c r="AC24" s="157">
        <v>0</v>
      </c>
      <c r="AD24" s="157">
        <f t="shared" si="2"/>
        <v>0</v>
      </c>
      <c r="AE24" s="157">
        <f t="shared" si="3"/>
        <v>0</v>
      </c>
      <c r="AF24" s="113">
        <v>5</v>
      </c>
      <c r="AG24" s="113">
        <f>VLOOKUP(AF24,Sheet2!$A$2:$B$32,2,FALSE)</f>
        <v>26</v>
      </c>
      <c r="AH24" s="45">
        <f t="shared" si="4"/>
        <v>83</v>
      </c>
      <c r="AI24" s="45">
        <f>RANK(AH24,$AH$22:$AH$31,0)</f>
        <v>3</v>
      </c>
      <c r="AJ24" s="46" t="s">
        <v>997</v>
      </c>
      <c r="AK24" s="47">
        <f>'SJ Draw'!F32</f>
        <v>1</v>
      </c>
      <c r="AL24" s="80" t="s">
        <v>984</v>
      </c>
      <c r="AM24" s="80" t="s">
        <v>989</v>
      </c>
      <c r="AN24" s="80"/>
    </row>
    <row r="25" spans="1:40" s="54" customFormat="1" x14ac:dyDescent="0.35">
      <c r="A25" s="28">
        <f>'SJ Draw'!A30</f>
        <v>7160</v>
      </c>
      <c r="B25" s="28">
        <f>'SJ Draw'!B30</f>
        <v>0</v>
      </c>
      <c r="C25" s="28" t="str">
        <f>'SJ Draw'!C30</f>
        <v>Rachel Kirkwood</v>
      </c>
      <c r="D25" s="28" t="str">
        <f>'SJ Draw'!D30</f>
        <v>COOLAMAN</v>
      </c>
      <c r="E25" s="28" t="str">
        <f>'SJ Draw'!E30</f>
        <v>Downlands College - Toowoomba</v>
      </c>
      <c r="F25" s="117">
        <v>84.56</v>
      </c>
      <c r="G25" s="106">
        <v>0</v>
      </c>
      <c r="H25" s="124">
        <v>4</v>
      </c>
      <c r="I25" s="124">
        <f>H25+G25</f>
        <v>4</v>
      </c>
      <c r="J25" s="114"/>
      <c r="K25" s="113"/>
      <c r="L25" s="154"/>
      <c r="M25" s="113">
        <f t="shared" ref="M25:M31" si="5">L25+K25</f>
        <v>0</v>
      </c>
      <c r="N25" s="113"/>
      <c r="O25" s="106">
        <v>4</v>
      </c>
      <c r="P25" s="106">
        <f>VLOOKUP(O25,Sheet2!$A$2:$B$32,2,FALSE)</f>
        <v>27</v>
      </c>
      <c r="Q25" s="140">
        <v>68.17</v>
      </c>
      <c r="R25" s="109">
        <v>0</v>
      </c>
      <c r="S25" s="121">
        <v>0</v>
      </c>
      <c r="T25" s="121">
        <f t="shared" si="0"/>
        <v>0</v>
      </c>
      <c r="U25" s="109">
        <v>3</v>
      </c>
      <c r="V25" s="109">
        <f>VLOOKUP(U25,Sheet2!$A$2:$B$32,2,FALSE)</f>
        <v>28</v>
      </c>
      <c r="W25" s="114">
        <v>36.340000000000003</v>
      </c>
      <c r="X25" s="113">
        <v>0</v>
      </c>
      <c r="Y25" s="118">
        <v>0</v>
      </c>
      <c r="Z25" s="118">
        <f t="shared" si="1"/>
        <v>0</v>
      </c>
      <c r="AA25" s="117">
        <v>39.380000000000003</v>
      </c>
      <c r="AB25" s="106">
        <v>0</v>
      </c>
      <c r="AC25" s="157">
        <v>0</v>
      </c>
      <c r="AD25" s="157">
        <f t="shared" si="2"/>
        <v>0</v>
      </c>
      <c r="AE25" s="157">
        <f t="shared" si="3"/>
        <v>0</v>
      </c>
      <c r="AF25" s="113">
        <v>3</v>
      </c>
      <c r="AG25" s="113">
        <f>VLOOKUP(AF25,Sheet2!$A$2:$B$32,2,FALSE)</f>
        <v>28</v>
      </c>
      <c r="AH25" s="45">
        <f t="shared" si="4"/>
        <v>83</v>
      </c>
      <c r="AI25" s="45">
        <v>4</v>
      </c>
      <c r="AJ25" s="46" t="s">
        <v>999</v>
      </c>
      <c r="AK25" s="47">
        <f>'SJ Draw'!F30</f>
        <v>1</v>
      </c>
      <c r="AL25" s="80" t="s">
        <v>984</v>
      </c>
      <c r="AM25" s="80" t="s">
        <v>988</v>
      </c>
      <c r="AN25" s="80"/>
    </row>
    <row r="26" spans="1:40" s="54" customFormat="1" x14ac:dyDescent="0.35">
      <c r="A26" s="28">
        <f>'SJ Draw'!A27</f>
        <v>7263</v>
      </c>
      <c r="B26" s="28" t="str">
        <f>'SJ Draw'!B27</f>
        <v>**</v>
      </c>
      <c r="C26" s="28" t="str">
        <f>'SJ Draw'!C27</f>
        <v>Pip Wolstenholme</v>
      </c>
      <c r="D26" s="28" t="str">
        <f>'SJ Draw'!D27</f>
        <v>HUMMER PARK</v>
      </c>
      <c r="E26" s="28" t="str">
        <f>'SJ Draw'!E27</f>
        <v>The Scots PGC College - Warwick</v>
      </c>
      <c r="F26" s="117">
        <v>90.68</v>
      </c>
      <c r="G26" s="106">
        <v>0</v>
      </c>
      <c r="H26" s="124">
        <v>4</v>
      </c>
      <c r="I26" s="124">
        <f>H26+G26</f>
        <v>4</v>
      </c>
      <c r="J26" s="114"/>
      <c r="K26" s="113"/>
      <c r="L26" s="154"/>
      <c r="M26" s="113">
        <f t="shared" si="5"/>
        <v>0</v>
      </c>
      <c r="N26" s="113"/>
      <c r="O26" s="106">
        <v>5</v>
      </c>
      <c r="P26" s="106">
        <f>VLOOKUP(O26,Sheet2!$A$2:$B$32,2,FALSE)</f>
        <v>26</v>
      </c>
      <c r="Q26" s="140">
        <v>78.23</v>
      </c>
      <c r="R26" s="109">
        <v>1</v>
      </c>
      <c r="S26" s="121">
        <v>0</v>
      </c>
      <c r="T26" s="121">
        <f t="shared" si="0"/>
        <v>1</v>
      </c>
      <c r="U26" s="109">
        <v>5</v>
      </c>
      <c r="V26" s="109">
        <f>VLOOKUP(U26,Sheet2!$A$2:$B$32,2,FALSE)</f>
        <v>26</v>
      </c>
      <c r="W26" s="114">
        <v>40.97</v>
      </c>
      <c r="X26" s="113">
        <v>0</v>
      </c>
      <c r="Y26" s="118">
        <v>0</v>
      </c>
      <c r="Z26" s="118">
        <f t="shared" si="1"/>
        <v>0</v>
      </c>
      <c r="AA26" s="117">
        <v>52.93</v>
      </c>
      <c r="AB26" s="106">
        <v>0</v>
      </c>
      <c r="AC26" s="157">
        <v>0</v>
      </c>
      <c r="AD26" s="157">
        <f t="shared" si="2"/>
        <v>0</v>
      </c>
      <c r="AE26" s="157">
        <f t="shared" si="3"/>
        <v>0</v>
      </c>
      <c r="AF26" s="113">
        <v>6</v>
      </c>
      <c r="AG26" s="113">
        <f>VLOOKUP(AF26,Sheet2!$A$2:$B$32,2,FALSE)</f>
        <v>25</v>
      </c>
      <c r="AH26" s="45">
        <f t="shared" si="4"/>
        <v>77</v>
      </c>
      <c r="AI26" s="45">
        <f>RANK(AH26,$AH$22:$AH$31,0)</f>
        <v>5</v>
      </c>
      <c r="AJ26" s="46"/>
      <c r="AK26" s="47">
        <f>'SJ Draw'!F27</f>
        <v>1</v>
      </c>
      <c r="AL26" s="80" t="s">
        <v>984</v>
      </c>
      <c r="AM26" s="80" t="s">
        <v>989</v>
      </c>
      <c r="AN26" s="80"/>
    </row>
    <row r="27" spans="1:40" s="54" customFormat="1" x14ac:dyDescent="0.35">
      <c r="A27" s="28">
        <f>'SJ Draw'!A31</f>
        <v>7339</v>
      </c>
      <c r="B27" s="28">
        <f>'SJ Draw'!B31</f>
        <v>0</v>
      </c>
      <c r="C27" s="28" t="str">
        <f>'SJ Draw'!C31</f>
        <v>Jack Carmichael</v>
      </c>
      <c r="D27" s="28" t="str">
        <f>'SJ Draw'!D31</f>
        <v>MONDESO PARK CENTRE STAGE</v>
      </c>
      <c r="E27" s="28" t="str">
        <f>'SJ Draw'!E31</f>
        <v>Independant</v>
      </c>
      <c r="F27" s="117" t="s">
        <v>992</v>
      </c>
      <c r="G27" s="106"/>
      <c r="H27" s="124"/>
      <c r="I27" s="124"/>
      <c r="J27" s="114"/>
      <c r="K27" s="113"/>
      <c r="L27" s="154"/>
      <c r="M27" s="113">
        <f t="shared" si="5"/>
        <v>0</v>
      </c>
      <c r="N27" s="113"/>
      <c r="O27" s="106"/>
      <c r="P27" s="106">
        <f>VLOOKUP(O27,Sheet2!$A$2:$B$32,2,FALSE)</f>
        <v>0</v>
      </c>
      <c r="Q27" s="140">
        <v>72.66</v>
      </c>
      <c r="R27" s="109">
        <v>0</v>
      </c>
      <c r="S27" s="121">
        <v>12</v>
      </c>
      <c r="T27" s="121">
        <f t="shared" si="0"/>
        <v>12</v>
      </c>
      <c r="U27" s="109">
        <v>6</v>
      </c>
      <c r="V27" s="109">
        <f>VLOOKUP(U27,Sheet2!$A$2:$B$32,2,FALSE)</f>
        <v>25</v>
      </c>
      <c r="W27" s="114">
        <v>33.56</v>
      </c>
      <c r="X27" s="113">
        <v>0</v>
      </c>
      <c r="Y27" s="118">
        <v>0</v>
      </c>
      <c r="Z27" s="118">
        <f t="shared" si="1"/>
        <v>0</v>
      </c>
      <c r="AA27" s="117">
        <v>37.159999999999997</v>
      </c>
      <c r="AB27" s="106">
        <v>0</v>
      </c>
      <c r="AC27" s="157">
        <v>0</v>
      </c>
      <c r="AD27" s="157">
        <f t="shared" si="2"/>
        <v>0</v>
      </c>
      <c r="AE27" s="157">
        <f t="shared" si="3"/>
        <v>0</v>
      </c>
      <c r="AF27" s="113">
        <v>1</v>
      </c>
      <c r="AG27" s="113">
        <f>VLOOKUP(AF27,Sheet2!$A$2:$B$32,2,FALSE)</f>
        <v>30</v>
      </c>
      <c r="AH27" s="45">
        <f t="shared" si="4"/>
        <v>55</v>
      </c>
      <c r="AI27" s="45">
        <f>RANK(AH27,$AH$22:$AH$31,0)</f>
        <v>6</v>
      </c>
      <c r="AJ27" s="46"/>
      <c r="AK27" s="47">
        <f>'SJ Draw'!F31</f>
        <v>1</v>
      </c>
      <c r="AL27" s="80" t="s">
        <v>984</v>
      </c>
      <c r="AM27" s="80" t="s">
        <v>988</v>
      </c>
      <c r="AN27" s="80"/>
    </row>
    <row r="28" spans="1:40" x14ac:dyDescent="0.35">
      <c r="A28" s="125">
        <f>'SJ Draw'!A25</f>
        <v>7391</v>
      </c>
      <c r="B28" s="125" t="str">
        <f>'SJ Draw'!B25</f>
        <v>SCR</v>
      </c>
      <c r="C28" s="125" t="str">
        <f>'SJ Draw'!C25</f>
        <v>Nickayla Lyons</v>
      </c>
      <c r="D28" s="125" t="str">
        <f>'SJ Draw'!D25</f>
        <v>WAVERLEY DOWNS BIG JIM</v>
      </c>
      <c r="E28" s="125" t="str">
        <f>'SJ Draw'!E25</f>
        <v xml:space="preserve">St. Ursula's College Toowoomba </v>
      </c>
      <c r="F28" s="126"/>
      <c r="G28" s="127"/>
      <c r="H28" s="128"/>
      <c r="I28" s="128"/>
      <c r="J28" s="131"/>
      <c r="K28" s="132"/>
      <c r="L28" s="155"/>
      <c r="M28" s="132">
        <f t="shared" si="5"/>
        <v>0</v>
      </c>
      <c r="N28" s="132"/>
      <c r="O28" s="127"/>
      <c r="P28" s="127">
        <f>VLOOKUP(O28,Sheet2!$A$2:$B$32,2,FALSE)</f>
        <v>0</v>
      </c>
      <c r="Q28" s="141"/>
      <c r="R28" s="129"/>
      <c r="S28" s="130"/>
      <c r="T28" s="130"/>
      <c r="U28" s="129"/>
      <c r="V28" s="129">
        <f>VLOOKUP(U28,Sheet2!$A$2:$B$32,2,FALSE)</f>
        <v>0</v>
      </c>
      <c r="W28" s="131"/>
      <c r="X28" s="132"/>
      <c r="Y28" s="133"/>
      <c r="Z28" s="133"/>
      <c r="AA28" s="126"/>
      <c r="AB28" s="127"/>
      <c r="AC28" s="158"/>
      <c r="AD28" s="158"/>
      <c r="AE28" s="158"/>
      <c r="AF28" s="132"/>
      <c r="AG28" s="132">
        <f>VLOOKUP(AF28,Sheet2!$A$2:$B$32,2,FALSE)</f>
        <v>0</v>
      </c>
      <c r="AH28" s="134">
        <f t="shared" si="4"/>
        <v>0</v>
      </c>
      <c r="AI28" s="45"/>
      <c r="AJ28" s="135"/>
      <c r="AK28" s="136">
        <f>'SJ Draw'!F25</f>
        <v>0</v>
      </c>
      <c r="AL28" s="137" t="s">
        <v>984</v>
      </c>
      <c r="AM28" s="137" t="s">
        <v>988</v>
      </c>
      <c r="AN28" s="137"/>
    </row>
    <row r="29" spans="1:40" x14ac:dyDescent="0.35">
      <c r="A29" s="125">
        <f>'SJ Draw'!A26</f>
        <v>7345</v>
      </c>
      <c r="B29" s="125" t="s">
        <v>904</v>
      </c>
      <c r="C29" s="125" t="str">
        <f>'SJ Draw'!C26</f>
        <v>Lachlan Dore</v>
      </c>
      <c r="D29" s="125" t="str">
        <f>'SJ Draw'!D26</f>
        <v>PHOENIX WAY</v>
      </c>
      <c r="E29" s="125" t="str">
        <f>'SJ Draw'!E26</f>
        <v>Victory College - Gympie</v>
      </c>
      <c r="F29" s="126"/>
      <c r="G29" s="127"/>
      <c r="H29" s="128"/>
      <c r="I29" s="128"/>
      <c r="J29" s="131"/>
      <c r="K29" s="132"/>
      <c r="L29" s="155"/>
      <c r="M29" s="132">
        <f t="shared" si="5"/>
        <v>0</v>
      </c>
      <c r="N29" s="132"/>
      <c r="O29" s="127"/>
      <c r="P29" s="127">
        <f>VLOOKUP(O29,Sheet2!$A$2:$B$32,2,FALSE)</f>
        <v>0</v>
      </c>
      <c r="Q29" s="141"/>
      <c r="R29" s="129"/>
      <c r="S29" s="130"/>
      <c r="T29" s="130"/>
      <c r="U29" s="129"/>
      <c r="V29" s="129">
        <f>VLOOKUP(U29,Sheet2!$A$2:$B$32,2,FALSE)</f>
        <v>0</v>
      </c>
      <c r="W29" s="131"/>
      <c r="X29" s="132"/>
      <c r="Y29" s="133"/>
      <c r="Z29" s="133"/>
      <c r="AA29" s="126"/>
      <c r="AB29" s="127"/>
      <c r="AC29" s="158"/>
      <c r="AD29" s="158"/>
      <c r="AE29" s="158"/>
      <c r="AF29" s="132"/>
      <c r="AG29" s="132">
        <f>VLOOKUP(AF29,Sheet2!$A$2:$B$32,2,FALSE)</f>
        <v>0</v>
      </c>
      <c r="AH29" s="134">
        <f t="shared" si="4"/>
        <v>0</v>
      </c>
      <c r="AI29" s="45"/>
      <c r="AJ29" s="135"/>
      <c r="AK29" s="136">
        <f>'SJ Draw'!F26</f>
        <v>1</v>
      </c>
      <c r="AL29" s="137" t="s">
        <v>984</v>
      </c>
      <c r="AM29" s="137" t="s">
        <v>988</v>
      </c>
      <c r="AN29" s="137"/>
    </row>
    <row r="30" spans="1:40" s="11" customFormat="1" x14ac:dyDescent="0.35">
      <c r="A30" s="125">
        <f>'SJ Draw'!A29</f>
        <v>7369</v>
      </c>
      <c r="B30" s="125" t="s">
        <v>904</v>
      </c>
      <c r="C30" s="125" t="str">
        <f>'SJ Draw'!C29</f>
        <v>Nickayla Lyons</v>
      </c>
      <c r="D30" s="125" t="str">
        <f>'SJ Draw'!D29</f>
        <v>BROUGHTONVALE REMINISCE</v>
      </c>
      <c r="E30" s="125" t="str">
        <f>'SJ Draw'!E29</f>
        <v xml:space="preserve">St. Ursula's College Toowoomba </v>
      </c>
      <c r="F30" s="126"/>
      <c r="G30" s="127"/>
      <c r="H30" s="128"/>
      <c r="I30" s="128"/>
      <c r="J30" s="131"/>
      <c r="K30" s="132"/>
      <c r="L30" s="155"/>
      <c r="M30" s="132">
        <f t="shared" si="5"/>
        <v>0</v>
      </c>
      <c r="N30" s="132"/>
      <c r="O30" s="127"/>
      <c r="P30" s="127">
        <f>VLOOKUP(O30,Sheet2!$A$2:$B$32,2,FALSE)</f>
        <v>0</v>
      </c>
      <c r="Q30" s="141"/>
      <c r="R30" s="129"/>
      <c r="S30" s="130"/>
      <c r="T30" s="130"/>
      <c r="U30" s="129"/>
      <c r="V30" s="129">
        <f>VLOOKUP(U30,Sheet2!$A$2:$B$32,2,FALSE)</f>
        <v>0</v>
      </c>
      <c r="W30" s="131"/>
      <c r="X30" s="132"/>
      <c r="Y30" s="133"/>
      <c r="Z30" s="133"/>
      <c r="AA30" s="126"/>
      <c r="AB30" s="127"/>
      <c r="AC30" s="158"/>
      <c r="AD30" s="158"/>
      <c r="AE30" s="158"/>
      <c r="AF30" s="132"/>
      <c r="AG30" s="132">
        <f>VLOOKUP(AF30,Sheet2!$A$2:$B$32,2,FALSE)</f>
        <v>0</v>
      </c>
      <c r="AH30" s="134">
        <f t="shared" si="4"/>
        <v>0</v>
      </c>
      <c r="AI30" s="45"/>
      <c r="AJ30" s="135"/>
      <c r="AK30" s="136">
        <f>'SJ Draw'!F29</f>
        <v>1</v>
      </c>
      <c r="AL30" s="137" t="s">
        <v>984</v>
      </c>
      <c r="AM30" s="137" t="s">
        <v>988</v>
      </c>
      <c r="AN30" s="137"/>
    </row>
    <row r="31" spans="1:40" s="54" customFormat="1" ht="15" customHeight="1" x14ac:dyDescent="0.35">
      <c r="A31" s="125">
        <f>'SJ Draw'!A33</f>
        <v>6608</v>
      </c>
      <c r="B31" s="125">
        <f>'SJ Draw'!B33</f>
        <v>0</v>
      </c>
      <c r="C31" s="125" t="str">
        <f>'SJ Draw'!C33</f>
        <v>Samantha Robertson</v>
      </c>
      <c r="D31" s="125" t="str">
        <f>'SJ Draw'!D33</f>
        <v>BELCAM CONRAD</v>
      </c>
      <c r="E31" s="125" t="str">
        <f>'SJ Draw'!E33</f>
        <v>The Scots PGC College - Warwick</v>
      </c>
      <c r="F31" s="126"/>
      <c r="G31" s="127"/>
      <c r="H31" s="128"/>
      <c r="I31" s="128"/>
      <c r="J31" s="131"/>
      <c r="K31" s="132"/>
      <c r="L31" s="155"/>
      <c r="M31" s="132">
        <f t="shared" si="5"/>
        <v>0</v>
      </c>
      <c r="N31" s="132"/>
      <c r="O31" s="127"/>
      <c r="P31" s="127">
        <f>VLOOKUP(O31,Sheet2!$A$2:$B$32,2,FALSE)</f>
        <v>0</v>
      </c>
      <c r="Q31" s="141" t="s">
        <v>992</v>
      </c>
      <c r="R31" s="129"/>
      <c r="S31" s="130"/>
      <c r="T31" s="130"/>
      <c r="U31" s="129"/>
      <c r="V31" s="129">
        <f>VLOOKUP(U31,Sheet2!$A$2:$B$32,2,FALSE)</f>
        <v>0</v>
      </c>
      <c r="W31" s="131"/>
      <c r="X31" s="132"/>
      <c r="Y31" s="133"/>
      <c r="Z31" s="133"/>
      <c r="AA31" s="126"/>
      <c r="AB31" s="127"/>
      <c r="AC31" s="158"/>
      <c r="AD31" s="158"/>
      <c r="AE31" s="158"/>
      <c r="AF31" s="132"/>
      <c r="AG31" s="132">
        <f>VLOOKUP(AF31,Sheet2!$A$2:$B$32,2,FALSE)</f>
        <v>0</v>
      </c>
      <c r="AH31" s="134">
        <f t="shared" si="4"/>
        <v>0</v>
      </c>
      <c r="AI31" s="45"/>
      <c r="AJ31" s="135"/>
      <c r="AK31" s="136">
        <f>'SJ Draw'!F33</f>
        <v>1</v>
      </c>
      <c r="AL31" s="137"/>
      <c r="AM31" s="137"/>
      <c r="AN31" s="137"/>
    </row>
    <row r="32" spans="1:40" s="147" customFormat="1" ht="15" customHeight="1" x14ac:dyDescent="0.35">
      <c r="A32" s="29" t="s">
        <v>14</v>
      </c>
      <c r="B32" s="29"/>
      <c r="C32" s="99">
        <f>SUM(AK22:AK31)</f>
        <v>9</v>
      </c>
      <c r="D32" s="31"/>
      <c r="E32" s="30"/>
      <c r="F32" s="142"/>
      <c r="G32" s="47"/>
      <c r="H32" s="143"/>
      <c r="I32" s="143"/>
      <c r="J32" s="142"/>
      <c r="K32" s="47"/>
      <c r="L32" s="143"/>
      <c r="M32" s="47"/>
      <c r="N32" s="47"/>
      <c r="O32" s="47"/>
      <c r="P32" s="47"/>
      <c r="Q32" s="142"/>
      <c r="R32" s="47"/>
      <c r="S32" s="143"/>
      <c r="T32" s="143"/>
      <c r="U32" s="47"/>
      <c r="V32" s="47"/>
      <c r="W32" s="142"/>
      <c r="X32" s="47"/>
      <c r="Y32" s="144"/>
      <c r="Z32" s="144"/>
      <c r="AA32" s="142"/>
      <c r="AB32" s="47"/>
      <c r="AC32" s="144"/>
      <c r="AD32" s="144"/>
      <c r="AE32" s="144"/>
      <c r="AF32" s="47"/>
      <c r="AG32" s="47"/>
      <c r="AH32" s="47"/>
      <c r="AI32" s="47"/>
      <c r="AJ32" s="145"/>
      <c r="AK32" s="47"/>
      <c r="AL32" s="146"/>
      <c r="AM32" s="146"/>
      <c r="AN32" s="146"/>
    </row>
    <row r="33" spans="1:40" s="147" customFormat="1" ht="15.75" customHeight="1" x14ac:dyDescent="0.35">
      <c r="A33" s="163" t="s">
        <v>40</v>
      </c>
      <c r="B33" s="164"/>
      <c r="C33" s="164"/>
      <c r="D33" s="164"/>
      <c r="E33" s="165"/>
      <c r="F33" s="142"/>
      <c r="G33" s="47"/>
      <c r="H33" s="143"/>
      <c r="I33" s="143"/>
      <c r="J33" s="142"/>
      <c r="K33" s="47"/>
      <c r="L33" s="143"/>
      <c r="M33" s="47"/>
      <c r="N33" s="47"/>
      <c r="O33" s="47"/>
      <c r="P33" s="47"/>
      <c r="Q33" s="142"/>
      <c r="R33" s="47"/>
      <c r="S33" s="143"/>
      <c r="T33" s="143"/>
      <c r="U33" s="47"/>
      <c r="V33" s="47"/>
      <c r="W33" s="142"/>
      <c r="X33" s="47"/>
      <c r="Y33" s="144"/>
      <c r="Z33" s="144"/>
      <c r="AA33" s="142"/>
      <c r="AB33" s="47"/>
      <c r="AC33" s="144"/>
      <c r="AD33" s="144"/>
      <c r="AE33" s="144"/>
      <c r="AF33" s="47"/>
      <c r="AG33" s="47"/>
      <c r="AH33" s="47"/>
      <c r="AI33" s="47"/>
      <c r="AJ33" s="145"/>
      <c r="AK33" s="47"/>
      <c r="AL33" s="146"/>
      <c r="AM33" s="146"/>
      <c r="AN33" s="146"/>
    </row>
    <row r="34" spans="1:40" ht="15" customHeight="1" x14ac:dyDescent="0.35">
      <c r="A34" s="28">
        <f>'SJ Draw'!A36</f>
        <v>7062</v>
      </c>
      <c r="B34" s="28">
        <f>'SJ Draw'!B36</f>
        <v>0</v>
      </c>
      <c r="C34" s="28" t="str">
        <f>'SJ Draw'!C36</f>
        <v>Bronte Rigney</v>
      </c>
      <c r="D34" s="28" t="str">
        <f>'SJ Draw'!D36</f>
        <v>TITAN DEBUT</v>
      </c>
      <c r="E34" s="28" t="str">
        <f>'SJ Draw'!E36</f>
        <v>St Patricks School - St George</v>
      </c>
      <c r="F34" s="117">
        <v>88.34</v>
      </c>
      <c r="G34" s="106">
        <v>0</v>
      </c>
      <c r="H34" s="124">
        <v>4</v>
      </c>
      <c r="I34" s="124">
        <f t="shared" ref="I34" si="6">H34+G34</f>
        <v>4</v>
      </c>
      <c r="J34" s="114"/>
      <c r="K34" s="113"/>
      <c r="L34" s="154"/>
      <c r="M34" s="113">
        <f t="shared" ref="M34:M49" si="7">L34+K34</f>
        <v>0</v>
      </c>
      <c r="N34" s="113"/>
      <c r="O34" s="106">
        <v>1</v>
      </c>
      <c r="P34" s="106">
        <f>VLOOKUP(O34,Sheet2!$A$2:$B$32,2,FALSE)</f>
        <v>30</v>
      </c>
      <c r="Q34" s="140">
        <v>87.05</v>
      </c>
      <c r="R34" s="109">
        <v>10</v>
      </c>
      <c r="S34" s="121">
        <v>4</v>
      </c>
      <c r="T34" s="121">
        <f t="shared" ref="T34" si="8">S34+R34</f>
        <v>14</v>
      </c>
      <c r="U34" s="109">
        <v>1</v>
      </c>
      <c r="V34" s="109">
        <f>VLOOKUP(U34,Sheet2!$A$2:$B$32,2,FALSE)</f>
        <v>30</v>
      </c>
      <c r="W34" s="114">
        <v>43.16</v>
      </c>
      <c r="X34" s="113">
        <v>0</v>
      </c>
      <c r="Y34" s="118">
        <v>0</v>
      </c>
      <c r="Z34" s="118">
        <f t="shared" ref="Z34" si="9">Y34+X34</f>
        <v>0</v>
      </c>
      <c r="AA34" s="117">
        <v>43.43</v>
      </c>
      <c r="AB34" s="106">
        <v>0</v>
      </c>
      <c r="AC34" s="157">
        <v>4</v>
      </c>
      <c r="AD34" s="157">
        <f t="shared" ref="AD34" si="10">AC34+AB34</f>
        <v>4</v>
      </c>
      <c r="AE34" s="157">
        <f t="shared" ref="AE34" si="11">AD34+Z34</f>
        <v>4</v>
      </c>
      <c r="AF34" s="113">
        <v>1</v>
      </c>
      <c r="AG34" s="113">
        <f>VLOOKUP(AF34,Sheet2!$A$2:$B$32,2,FALSE)</f>
        <v>30</v>
      </c>
      <c r="AH34" s="45">
        <f t="shared" ref="AH34:AH49" si="12">AG34+V34+P34</f>
        <v>90</v>
      </c>
      <c r="AI34" s="45">
        <v>1</v>
      </c>
      <c r="AJ34" s="46"/>
      <c r="AK34" s="47">
        <f>'SJ Draw'!F36</f>
        <v>1</v>
      </c>
      <c r="AL34" s="80" t="s">
        <v>984</v>
      </c>
      <c r="AM34" s="80" t="s">
        <v>988</v>
      </c>
    </row>
    <row r="35" spans="1:40" s="54" customFormat="1" ht="15" customHeight="1" x14ac:dyDescent="0.35">
      <c r="A35" s="125">
        <f>'SJ Draw'!A37</f>
        <v>6644</v>
      </c>
      <c r="B35" s="125" t="str">
        <f>'SJ Draw'!B37</f>
        <v>SCR</v>
      </c>
      <c r="C35" s="125" t="str">
        <f>'SJ Draw'!C37</f>
        <v>Georgette Emmerton</v>
      </c>
      <c r="D35" s="125" t="str">
        <f>'SJ Draw'!D37</f>
        <v>FARLEIGH KATIA</v>
      </c>
      <c r="E35" s="125" t="str">
        <f>'SJ Draw'!E37</f>
        <v>Mundubbera State School - Mundubbera</v>
      </c>
      <c r="F35" s="126"/>
      <c r="G35" s="127"/>
      <c r="H35" s="128"/>
      <c r="I35" s="128"/>
      <c r="J35" s="131"/>
      <c r="K35" s="132"/>
      <c r="L35" s="155"/>
      <c r="M35" s="132">
        <f t="shared" si="7"/>
        <v>0</v>
      </c>
      <c r="N35" s="132"/>
      <c r="O35" s="127"/>
      <c r="P35" s="127">
        <f>VLOOKUP(O35,Sheet2!$A$2:$B$32,2,FALSE)</f>
        <v>0</v>
      </c>
      <c r="Q35" s="141"/>
      <c r="R35" s="129"/>
      <c r="S35" s="130"/>
      <c r="T35" s="130"/>
      <c r="U35" s="129"/>
      <c r="V35" s="129">
        <f>VLOOKUP(U35,Sheet2!$A$2:$B$32,2,FALSE)</f>
        <v>0</v>
      </c>
      <c r="W35" s="131"/>
      <c r="X35" s="132"/>
      <c r="Y35" s="133"/>
      <c r="Z35" s="133"/>
      <c r="AA35" s="126"/>
      <c r="AB35" s="127"/>
      <c r="AC35" s="158"/>
      <c r="AD35" s="158"/>
      <c r="AE35" s="158"/>
      <c r="AF35" s="132"/>
      <c r="AG35" s="132">
        <f>VLOOKUP(AF35,Sheet2!$A$2:$B$32,2,FALSE)</f>
        <v>0</v>
      </c>
      <c r="AH35" s="134">
        <f t="shared" si="12"/>
        <v>0</v>
      </c>
      <c r="AI35" s="134"/>
      <c r="AJ35" s="135"/>
      <c r="AK35" s="136">
        <f>'SJ Draw'!F37</f>
        <v>0</v>
      </c>
      <c r="AL35" s="137" t="s">
        <v>984</v>
      </c>
      <c r="AM35" s="137" t="s">
        <v>988</v>
      </c>
      <c r="AN35" s="137"/>
    </row>
    <row r="36" spans="1:40" ht="15" customHeight="1" x14ac:dyDescent="0.35">
      <c r="A36" s="31" t="s">
        <v>14</v>
      </c>
      <c r="B36" s="31"/>
      <c r="C36" s="30">
        <f>SUM(AK34:AK35)</f>
        <v>1</v>
      </c>
      <c r="D36" s="31"/>
      <c r="E36" s="30"/>
      <c r="F36" s="142"/>
      <c r="G36" s="47"/>
      <c r="H36" s="143"/>
      <c r="I36" s="143"/>
      <c r="J36" s="142"/>
      <c r="K36" s="47"/>
      <c r="L36" s="143"/>
      <c r="M36" s="47"/>
      <c r="N36" s="47"/>
      <c r="O36" s="47"/>
      <c r="P36" s="47"/>
      <c r="Q36" s="142"/>
      <c r="R36" s="47"/>
      <c r="S36" s="143"/>
      <c r="T36" s="143"/>
      <c r="U36" s="47"/>
      <c r="V36" s="47"/>
      <c r="W36" s="142"/>
      <c r="X36" s="47"/>
      <c r="Y36" s="144"/>
      <c r="Z36" s="144"/>
      <c r="AA36" s="142"/>
      <c r="AB36" s="47"/>
      <c r="AC36" s="144"/>
      <c r="AD36" s="144"/>
      <c r="AE36" s="144"/>
      <c r="AF36" s="47"/>
      <c r="AG36" s="47"/>
      <c r="AH36" s="47"/>
      <c r="AI36" s="47"/>
      <c r="AJ36" s="145"/>
      <c r="AK36" s="47">
        <f>'SJ Draw'!F38</f>
        <v>0</v>
      </c>
    </row>
    <row r="37" spans="1:40" ht="15.75" customHeight="1" x14ac:dyDescent="0.35">
      <c r="A37" s="163" t="s">
        <v>42</v>
      </c>
      <c r="B37" s="164"/>
      <c r="C37" s="164"/>
      <c r="D37" s="164"/>
      <c r="E37" s="165"/>
      <c r="F37" s="142"/>
      <c r="G37" s="47"/>
      <c r="H37" s="143"/>
      <c r="I37" s="143"/>
      <c r="J37" s="142"/>
      <c r="K37" s="47"/>
      <c r="L37" s="143"/>
      <c r="M37" s="47"/>
      <c r="N37" s="47"/>
      <c r="O37" s="47"/>
      <c r="P37" s="47"/>
      <c r="Q37" s="142"/>
      <c r="R37" s="47"/>
      <c r="S37" s="143"/>
      <c r="T37" s="143"/>
      <c r="U37" s="47"/>
      <c r="V37" s="47"/>
      <c r="W37" s="142"/>
      <c r="X37" s="47"/>
      <c r="Y37" s="144"/>
      <c r="Z37" s="144"/>
      <c r="AA37" s="142"/>
      <c r="AB37" s="47"/>
      <c r="AC37" s="144"/>
      <c r="AD37" s="144"/>
      <c r="AE37" s="144"/>
      <c r="AF37" s="47"/>
      <c r="AG37" s="47"/>
      <c r="AH37" s="47"/>
      <c r="AI37" s="47"/>
      <c r="AJ37" s="145"/>
      <c r="AK37" s="47">
        <f>'SJ Draw'!F39</f>
        <v>0</v>
      </c>
    </row>
    <row r="38" spans="1:40" ht="15" customHeight="1" x14ac:dyDescent="0.35">
      <c r="A38" s="28">
        <f>'SJ Draw'!A41</f>
        <v>7169</v>
      </c>
      <c r="B38" s="28">
        <f>'SJ Draw'!B41</f>
        <v>0</v>
      </c>
      <c r="C38" s="28" t="str">
        <f>'SJ Draw'!C41</f>
        <v>Claudia Eggerling</v>
      </c>
      <c r="D38" s="28" t="str">
        <f>'SJ Draw'!D41</f>
        <v>MAJORETTE</v>
      </c>
      <c r="E38" s="28" t="str">
        <f>'SJ Draw'!E41</f>
        <v>Wandoan State School P-10 - Wandoan</v>
      </c>
      <c r="F38" s="117">
        <v>77.41</v>
      </c>
      <c r="G38" s="106">
        <v>0</v>
      </c>
      <c r="H38" s="124">
        <v>4</v>
      </c>
      <c r="I38" s="124">
        <f>H38+G38</f>
        <v>4</v>
      </c>
      <c r="J38" s="114"/>
      <c r="K38" s="113"/>
      <c r="L38" s="154"/>
      <c r="M38" s="113">
        <f t="shared" ref="M38:M45" si="13">L38+K38</f>
        <v>0</v>
      </c>
      <c r="N38" s="113"/>
      <c r="O38" s="106">
        <v>3</v>
      </c>
      <c r="P38" s="106">
        <f>VLOOKUP(O38,Sheet2!$A$2:$B$32,2,FALSE)</f>
        <v>28</v>
      </c>
      <c r="Q38" s="140">
        <v>58.86</v>
      </c>
      <c r="R38" s="109">
        <v>0</v>
      </c>
      <c r="S38" s="121">
        <v>0</v>
      </c>
      <c r="T38" s="121">
        <f t="shared" ref="T38:T45" si="14">S38+R38</f>
        <v>0</v>
      </c>
      <c r="U38" s="109">
        <v>1</v>
      </c>
      <c r="V38" s="109">
        <f>VLOOKUP(U38,Sheet2!$A$2:$B$32,2,FALSE)</f>
        <v>30</v>
      </c>
      <c r="W38" s="114">
        <v>37.6</v>
      </c>
      <c r="X38" s="113">
        <v>0</v>
      </c>
      <c r="Y38" s="118">
        <v>0</v>
      </c>
      <c r="Z38" s="118">
        <f t="shared" ref="Z38:Z45" si="15">Y38+X38</f>
        <v>0</v>
      </c>
      <c r="AA38" s="117">
        <v>37.04</v>
      </c>
      <c r="AB38" s="106">
        <v>0</v>
      </c>
      <c r="AC38" s="157">
        <v>0</v>
      </c>
      <c r="AD38" s="157">
        <f t="shared" ref="AD38:AD45" si="16">AC38+AB38</f>
        <v>0</v>
      </c>
      <c r="AE38" s="157">
        <f t="shared" ref="AE38:AE45" si="17">AD38+Z38</f>
        <v>0</v>
      </c>
      <c r="AF38" s="113">
        <v>1</v>
      </c>
      <c r="AG38" s="113">
        <f>VLOOKUP(AF38,Sheet2!$A$2:$B$32,2,FALSE)</f>
        <v>30</v>
      </c>
      <c r="AH38" s="45">
        <f t="shared" ref="AH38:AH45" si="18">AG38+V38+P38</f>
        <v>88</v>
      </c>
      <c r="AI38" s="45">
        <f>RANK(AH38,$AH$38:$AH$45,0)</f>
        <v>1</v>
      </c>
      <c r="AJ38" s="46"/>
      <c r="AK38" s="47">
        <f>'SJ Draw'!F41</f>
        <v>1</v>
      </c>
      <c r="AL38" s="80" t="s">
        <v>984</v>
      </c>
      <c r="AM38" s="80" t="s">
        <v>988</v>
      </c>
    </row>
    <row r="39" spans="1:40" ht="15" customHeight="1" x14ac:dyDescent="0.35">
      <c r="A39" s="28">
        <f>'SJ Draw'!A42</f>
        <v>7114</v>
      </c>
      <c r="B39" s="28">
        <f>'SJ Draw'!B42</f>
        <v>0</v>
      </c>
      <c r="C39" s="28" t="str">
        <f>'SJ Draw'!C42</f>
        <v>Rebecca Mullen</v>
      </c>
      <c r="D39" s="28" t="str">
        <f>'SJ Draw'!D42</f>
        <v>QUIRINDI CRUISER</v>
      </c>
      <c r="E39" s="28" t="str">
        <f>'SJ Draw'!E42</f>
        <v>Fairholme College - Toowoomba</v>
      </c>
      <c r="F39" s="117">
        <v>83.66</v>
      </c>
      <c r="G39" s="106">
        <v>0</v>
      </c>
      <c r="H39" s="124">
        <v>0</v>
      </c>
      <c r="I39" s="124">
        <f>H39+G39</f>
        <v>0</v>
      </c>
      <c r="J39" s="114"/>
      <c r="K39" s="113"/>
      <c r="L39" s="154"/>
      <c r="M39" s="113">
        <f t="shared" si="13"/>
        <v>0</v>
      </c>
      <c r="N39" s="113"/>
      <c r="O39" s="106">
        <v>1</v>
      </c>
      <c r="P39" s="106">
        <f>VLOOKUP(O39,Sheet2!$A$2:$B$32,2,FALSE)</f>
        <v>30</v>
      </c>
      <c r="Q39" s="140">
        <v>72.63</v>
      </c>
      <c r="R39" s="109">
        <v>0</v>
      </c>
      <c r="S39" s="121">
        <v>4</v>
      </c>
      <c r="T39" s="121">
        <f t="shared" si="14"/>
        <v>4</v>
      </c>
      <c r="U39" s="109">
        <v>4</v>
      </c>
      <c r="V39" s="109">
        <f>VLOOKUP(U39,Sheet2!$A$2:$B$32,2,FALSE)</f>
        <v>27</v>
      </c>
      <c r="W39" s="114">
        <v>42.22</v>
      </c>
      <c r="X39" s="113">
        <v>0</v>
      </c>
      <c r="Y39" s="118">
        <v>0</v>
      </c>
      <c r="Z39" s="118">
        <f t="shared" si="15"/>
        <v>0</v>
      </c>
      <c r="AA39" s="117">
        <v>48.38</v>
      </c>
      <c r="AB39" s="106">
        <v>0</v>
      </c>
      <c r="AC39" s="157">
        <v>0</v>
      </c>
      <c r="AD39" s="157">
        <f t="shared" si="16"/>
        <v>0</v>
      </c>
      <c r="AE39" s="157">
        <f t="shared" si="17"/>
        <v>0</v>
      </c>
      <c r="AF39" s="113">
        <v>3</v>
      </c>
      <c r="AG39" s="113">
        <f>VLOOKUP(AF39,Sheet2!$A$2:$B$32,2,FALSE)</f>
        <v>28</v>
      </c>
      <c r="AH39" s="45">
        <f t="shared" si="18"/>
        <v>85</v>
      </c>
      <c r="AI39" s="45">
        <f>RANK(AH39,$AH$38:$AH$45,0)</f>
        <v>2</v>
      </c>
      <c r="AJ39" s="46"/>
      <c r="AK39" s="47">
        <f>'SJ Draw'!F42</f>
        <v>1</v>
      </c>
      <c r="AL39" s="80" t="s">
        <v>984</v>
      </c>
      <c r="AM39" s="80" t="s">
        <v>989</v>
      </c>
    </row>
    <row r="40" spans="1:40" ht="15" customHeight="1" x14ac:dyDescent="0.35">
      <c r="A40" s="28">
        <f>'SJ Draw'!A47</f>
        <v>7362</v>
      </c>
      <c r="B40" s="28">
        <f>'SJ Draw'!B47</f>
        <v>0</v>
      </c>
      <c r="C40" s="28" t="str">
        <f>'SJ Draw'!C47</f>
        <v>Anna Hegerty</v>
      </c>
      <c r="D40" s="28" t="str">
        <f>'SJ Draw'!D47</f>
        <v>LAURELGLEN EC GARNET</v>
      </c>
      <c r="E40" s="28" t="str">
        <f>'SJ Draw'!E47</f>
        <v>The Scots PGC College - Warwick</v>
      </c>
      <c r="F40" s="117">
        <v>75.75</v>
      </c>
      <c r="G40" s="106">
        <v>0</v>
      </c>
      <c r="H40" s="124">
        <v>4</v>
      </c>
      <c r="I40" s="124">
        <f>H40+G40</f>
        <v>4</v>
      </c>
      <c r="J40" s="114"/>
      <c r="K40" s="113"/>
      <c r="L40" s="154"/>
      <c r="M40" s="113">
        <f t="shared" si="13"/>
        <v>0</v>
      </c>
      <c r="N40" s="113"/>
      <c r="O40" s="106">
        <v>2</v>
      </c>
      <c r="P40" s="106">
        <f>VLOOKUP(O40,Sheet2!$A$2:$B$32,2,FALSE)</f>
        <v>29</v>
      </c>
      <c r="Q40" s="140">
        <v>59.54</v>
      </c>
      <c r="R40" s="109">
        <v>0</v>
      </c>
      <c r="S40" s="121">
        <v>0</v>
      </c>
      <c r="T40" s="121">
        <f t="shared" si="14"/>
        <v>0</v>
      </c>
      <c r="U40" s="109">
        <v>2</v>
      </c>
      <c r="V40" s="109">
        <f>VLOOKUP(U40,Sheet2!$A$2:$B$32,2,FALSE)</f>
        <v>29</v>
      </c>
      <c r="W40" s="114">
        <v>37.22</v>
      </c>
      <c r="X40" s="113">
        <v>0</v>
      </c>
      <c r="Y40" s="118">
        <v>0</v>
      </c>
      <c r="Z40" s="118">
        <f t="shared" si="15"/>
        <v>0</v>
      </c>
      <c r="AA40" s="117">
        <v>38.93</v>
      </c>
      <c r="AB40" s="106">
        <v>0</v>
      </c>
      <c r="AC40" s="157">
        <v>4</v>
      </c>
      <c r="AD40" s="157">
        <f t="shared" si="16"/>
        <v>4</v>
      </c>
      <c r="AE40" s="157">
        <f t="shared" si="17"/>
        <v>4</v>
      </c>
      <c r="AF40" s="113">
        <v>5</v>
      </c>
      <c r="AG40" s="113">
        <f>VLOOKUP(AF40,Sheet2!$A$2:$B$32,2,FALSE)</f>
        <v>26</v>
      </c>
      <c r="AH40" s="45">
        <f t="shared" si="18"/>
        <v>84</v>
      </c>
      <c r="AI40" s="45">
        <f>RANK(AH40,$AH$38:$AH$45,0)</f>
        <v>3</v>
      </c>
      <c r="AJ40" s="46" t="s">
        <v>998</v>
      </c>
      <c r="AK40" s="47">
        <f>'SJ Draw'!F47</f>
        <v>1</v>
      </c>
      <c r="AL40" s="80" t="s">
        <v>984</v>
      </c>
      <c r="AM40" s="80" t="s">
        <v>989</v>
      </c>
    </row>
    <row r="41" spans="1:40" ht="15" customHeight="1" x14ac:dyDescent="0.35">
      <c r="A41" s="28">
        <f>'SJ Draw'!A40</f>
        <v>7173</v>
      </c>
      <c r="B41" s="28" t="str">
        <f>'SJ Draw'!B40</f>
        <v>*</v>
      </c>
      <c r="C41" s="28" t="str">
        <f>'SJ Draw'!C40</f>
        <v>Dylan Goodchild</v>
      </c>
      <c r="D41" s="28" t="str">
        <f>'SJ Draw'!D40</f>
        <v>ALL WRAPPED UP</v>
      </c>
      <c r="E41" s="28" t="str">
        <f>'SJ Draw'!E40</f>
        <v>Oakey State High School - Oakey</v>
      </c>
      <c r="F41" s="117">
        <v>82.31</v>
      </c>
      <c r="G41" s="106">
        <v>0</v>
      </c>
      <c r="H41" s="124">
        <v>4</v>
      </c>
      <c r="I41" s="124">
        <f>H41+G41</f>
        <v>4</v>
      </c>
      <c r="J41" s="114"/>
      <c r="K41" s="113"/>
      <c r="L41" s="154"/>
      <c r="M41" s="113">
        <f t="shared" si="13"/>
        <v>0</v>
      </c>
      <c r="N41" s="113"/>
      <c r="O41" s="106">
        <v>4</v>
      </c>
      <c r="P41" s="106">
        <f>VLOOKUP(O41,Sheet2!$A$2:$B$32,2,FALSE)</f>
        <v>27</v>
      </c>
      <c r="Q41" s="140">
        <v>67.78</v>
      </c>
      <c r="R41" s="109">
        <v>0</v>
      </c>
      <c r="S41" s="121">
        <v>0</v>
      </c>
      <c r="T41" s="121">
        <f t="shared" si="14"/>
        <v>0</v>
      </c>
      <c r="U41" s="109">
        <v>3</v>
      </c>
      <c r="V41" s="109">
        <f>VLOOKUP(U41,Sheet2!$A$2:$B$32,2,FALSE)</f>
        <v>28</v>
      </c>
      <c r="W41" s="114">
        <v>40.94</v>
      </c>
      <c r="X41" s="113">
        <v>0</v>
      </c>
      <c r="Y41" s="118">
        <v>0</v>
      </c>
      <c r="Z41" s="118">
        <f t="shared" si="15"/>
        <v>0</v>
      </c>
      <c r="AA41" s="117">
        <v>47.46</v>
      </c>
      <c r="AB41" s="106">
        <v>0</v>
      </c>
      <c r="AC41" s="157">
        <v>0</v>
      </c>
      <c r="AD41" s="157">
        <f t="shared" si="16"/>
        <v>0</v>
      </c>
      <c r="AE41" s="157">
        <f t="shared" si="17"/>
        <v>0</v>
      </c>
      <c r="AF41" s="113">
        <v>2</v>
      </c>
      <c r="AG41" s="113">
        <f>VLOOKUP(AF41,Sheet2!$A$2:$B$32,2,FALSE)</f>
        <v>29</v>
      </c>
      <c r="AH41" s="45">
        <f t="shared" si="18"/>
        <v>84</v>
      </c>
      <c r="AI41" s="45">
        <v>4</v>
      </c>
      <c r="AJ41" s="46" t="s">
        <v>999</v>
      </c>
      <c r="AK41" s="47">
        <f>'SJ Draw'!F40</f>
        <v>1</v>
      </c>
      <c r="AL41" s="80" t="s">
        <v>984</v>
      </c>
      <c r="AM41" s="80" t="s">
        <v>988</v>
      </c>
    </row>
    <row r="42" spans="1:40" s="54" customFormat="1" ht="15" customHeight="1" x14ac:dyDescent="0.35">
      <c r="A42" s="28">
        <f>'SJ Draw'!A43</f>
        <v>7259</v>
      </c>
      <c r="B42" s="28" t="str">
        <f>'SJ Draw'!B43</f>
        <v>**</v>
      </c>
      <c r="C42" s="28" t="str">
        <f>'SJ Draw'!C43</f>
        <v>Christopher Holland</v>
      </c>
      <c r="D42" s="28" t="str">
        <f>'SJ Draw'!D43</f>
        <v>JACANA PARK MISS RUBY</v>
      </c>
      <c r="E42" s="28" t="str">
        <f>'SJ Draw'!E43</f>
        <v>Nambour Christian College - Nambour</v>
      </c>
      <c r="F42" s="117">
        <v>97.56</v>
      </c>
      <c r="G42" s="106">
        <v>0</v>
      </c>
      <c r="H42" s="124">
        <v>8</v>
      </c>
      <c r="I42" s="124">
        <f>H42+G42</f>
        <v>8</v>
      </c>
      <c r="J42" s="114"/>
      <c r="K42" s="113"/>
      <c r="L42" s="154"/>
      <c r="M42" s="113">
        <f t="shared" si="13"/>
        <v>0</v>
      </c>
      <c r="N42" s="113"/>
      <c r="O42" s="106">
        <v>5</v>
      </c>
      <c r="P42" s="106">
        <f>VLOOKUP(O42,Sheet2!$A$2:$B$32,2,FALSE)</f>
        <v>26</v>
      </c>
      <c r="Q42" s="140" t="s">
        <v>992</v>
      </c>
      <c r="R42" s="109"/>
      <c r="S42" s="121"/>
      <c r="T42" s="121">
        <f t="shared" si="14"/>
        <v>0</v>
      </c>
      <c r="U42" s="109"/>
      <c r="V42" s="109">
        <f>VLOOKUP(U42,Sheet2!$A$2:$B$32,2,FALSE)</f>
        <v>0</v>
      </c>
      <c r="W42" s="114">
        <v>41.19</v>
      </c>
      <c r="X42" s="113">
        <v>0</v>
      </c>
      <c r="Y42" s="118">
        <v>0</v>
      </c>
      <c r="Z42" s="118">
        <f t="shared" si="15"/>
        <v>0</v>
      </c>
      <c r="AA42" s="117">
        <v>48.93</v>
      </c>
      <c r="AB42" s="106">
        <v>0</v>
      </c>
      <c r="AC42" s="157">
        <v>0</v>
      </c>
      <c r="AD42" s="157">
        <f t="shared" si="16"/>
        <v>0</v>
      </c>
      <c r="AE42" s="157">
        <f t="shared" si="17"/>
        <v>0</v>
      </c>
      <c r="AF42" s="113">
        <v>4</v>
      </c>
      <c r="AG42" s="113">
        <f>VLOOKUP(AF42,Sheet2!$A$2:$B$32,2,FALSE)</f>
        <v>27</v>
      </c>
      <c r="AH42" s="45">
        <f t="shared" si="18"/>
        <v>53</v>
      </c>
      <c r="AI42" s="45">
        <f>RANK(AH42,$AH$38:$AH$45,0)</f>
        <v>5</v>
      </c>
      <c r="AJ42" s="46"/>
      <c r="AK42" s="47">
        <f>'SJ Draw'!F43</f>
        <v>1</v>
      </c>
      <c r="AL42" s="80" t="s">
        <v>984</v>
      </c>
      <c r="AM42" s="80" t="s">
        <v>988</v>
      </c>
      <c r="AN42" s="80" t="s">
        <v>989</v>
      </c>
    </row>
    <row r="43" spans="1:40" ht="15" customHeight="1" x14ac:dyDescent="0.35">
      <c r="A43" s="28">
        <f>'SJ Draw'!A46</f>
        <v>7340</v>
      </c>
      <c r="B43" s="28" t="str">
        <f>'SJ Draw'!B46</f>
        <v>***</v>
      </c>
      <c r="C43" s="28" t="str">
        <f>'SJ Draw'!C46</f>
        <v>Jack Carmichael</v>
      </c>
      <c r="D43" s="28" t="str">
        <f>'SJ Draw'!D46</f>
        <v>GRAND CAYMAN</v>
      </c>
      <c r="E43" s="28" t="str">
        <f>'SJ Draw'!E46</f>
        <v>Independant</v>
      </c>
      <c r="F43" s="117" t="s">
        <v>992</v>
      </c>
      <c r="G43" s="106"/>
      <c r="H43" s="124"/>
      <c r="I43" s="124"/>
      <c r="J43" s="114"/>
      <c r="K43" s="113"/>
      <c r="L43" s="154"/>
      <c r="M43" s="113">
        <f t="shared" si="13"/>
        <v>0</v>
      </c>
      <c r="N43" s="113"/>
      <c r="O43" s="106"/>
      <c r="P43" s="106">
        <f>VLOOKUP(O43,Sheet2!$A$2:$B$32,2,FALSE)</f>
        <v>0</v>
      </c>
      <c r="Q43" s="140">
        <v>97.88</v>
      </c>
      <c r="R43" s="109">
        <v>20</v>
      </c>
      <c r="S43" s="121">
        <v>8</v>
      </c>
      <c r="T43" s="121">
        <f t="shared" si="14"/>
        <v>28</v>
      </c>
      <c r="U43" s="109">
        <v>5</v>
      </c>
      <c r="V43" s="109">
        <f>VLOOKUP(U43,Sheet2!$A$2:$B$32,2,FALSE)</f>
        <v>26</v>
      </c>
      <c r="W43" s="114">
        <v>36.159999999999997</v>
      </c>
      <c r="X43" s="113">
        <v>0</v>
      </c>
      <c r="Y43" s="118">
        <v>0</v>
      </c>
      <c r="Z43" s="118">
        <f t="shared" si="15"/>
        <v>0</v>
      </c>
      <c r="AA43" s="117">
        <v>45.79</v>
      </c>
      <c r="AB43" s="106">
        <v>0</v>
      </c>
      <c r="AC43" s="157">
        <v>4</v>
      </c>
      <c r="AD43" s="157">
        <f t="shared" si="16"/>
        <v>4</v>
      </c>
      <c r="AE43" s="157">
        <f t="shared" si="17"/>
        <v>4</v>
      </c>
      <c r="AF43" s="113">
        <v>6</v>
      </c>
      <c r="AG43" s="113">
        <f>VLOOKUP(AF43,Sheet2!$A$2:$B$32,2,FALSE)</f>
        <v>25</v>
      </c>
      <c r="AH43" s="45">
        <f t="shared" si="18"/>
        <v>51</v>
      </c>
      <c r="AI43" s="45">
        <f>RANK(AH43,$AH$38:$AH$45,0)</f>
        <v>6</v>
      </c>
      <c r="AJ43" s="46"/>
      <c r="AK43" s="47">
        <f>'SJ Draw'!F46</f>
        <v>1</v>
      </c>
      <c r="AL43" s="80" t="s">
        <v>984</v>
      </c>
      <c r="AM43" s="80" t="s">
        <v>988</v>
      </c>
    </row>
    <row r="44" spans="1:40" ht="15" customHeight="1" x14ac:dyDescent="0.35">
      <c r="A44" s="125">
        <f>'SJ Draw'!A44</f>
        <v>7376</v>
      </c>
      <c r="B44" s="125" t="s">
        <v>904</v>
      </c>
      <c r="C44" s="125" t="str">
        <f>'SJ Draw'!C44</f>
        <v>Chailyn Macfarlane</v>
      </c>
      <c r="D44" s="125" t="str">
        <f>'SJ Draw'!D44</f>
        <v>BON VISAGE</v>
      </c>
      <c r="E44" s="125" t="str">
        <f>'SJ Draw'!E44</f>
        <v>Brisbane School of Distance Education - Coorparoo</v>
      </c>
      <c r="F44" s="126"/>
      <c r="G44" s="127"/>
      <c r="H44" s="128"/>
      <c r="I44" s="128"/>
      <c r="J44" s="131"/>
      <c r="K44" s="132"/>
      <c r="L44" s="155"/>
      <c r="M44" s="132">
        <f t="shared" si="13"/>
        <v>0</v>
      </c>
      <c r="N44" s="132"/>
      <c r="O44" s="127"/>
      <c r="P44" s="127">
        <f>VLOOKUP(O44,Sheet2!$A$2:$B$32,2,FALSE)</f>
        <v>0</v>
      </c>
      <c r="Q44" s="141"/>
      <c r="R44" s="129"/>
      <c r="S44" s="130"/>
      <c r="T44" s="130">
        <f t="shared" si="14"/>
        <v>0</v>
      </c>
      <c r="U44" s="129"/>
      <c r="V44" s="129">
        <f>VLOOKUP(U44,Sheet2!$A$2:$B$32,2,FALSE)</f>
        <v>0</v>
      </c>
      <c r="W44" s="131"/>
      <c r="X44" s="132"/>
      <c r="Y44" s="133"/>
      <c r="Z44" s="133">
        <f t="shared" si="15"/>
        <v>0</v>
      </c>
      <c r="AA44" s="126"/>
      <c r="AB44" s="127"/>
      <c r="AC44" s="158"/>
      <c r="AD44" s="158">
        <f t="shared" si="16"/>
        <v>0</v>
      </c>
      <c r="AE44" s="158">
        <f t="shared" si="17"/>
        <v>0</v>
      </c>
      <c r="AF44" s="132"/>
      <c r="AG44" s="132">
        <f>VLOOKUP(AF44,Sheet2!$A$2:$B$32,2,FALSE)</f>
        <v>0</v>
      </c>
      <c r="AH44" s="134">
        <f t="shared" si="18"/>
        <v>0</v>
      </c>
      <c r="AI44" s="45"/>
      <c r="AJ44" s="135"/>
      <c r="AK44" s="136">
        <f>'SJ Draw'!F44</f>
        <v>1</v>
      </c>
      <c r="AL44" s="137" t="s">
        <v>984</v>
      </c>
      <c r="AM44" s="137" t="s">
        <v>988</v>
      </c>
      <c r="AN44" s="137"/>
    </row>
    <row r="45" spans="1:40" x14ac:dyDescent="0.35">
      <c r="A45" s="28">
        <f>'SJ Draw'!A45</f>
        <v>7186</v>
      </c>
      <c r="B45" s="28">
        <f>'SJ Draw'!B45</f>
        <v>0</v>
      </c>
      <c r="C45" s="28" t="str">
        <f>'SJ Draw'!C45</f>
        <v>Ava Coker</v>
      </c>
      <c r="D45" s="28" t="str">
        <f>'SJ Draw'!D45</f>
        <v>ROYAL PHOENIX</v>
      </c>
      <c r="E45" s="28" t="str">
        <f>'SJ Draw'!E45</f>
        <v>Coomera Anglican College - Upper Coomera</v>
      </c>
      <c r="F45" s="117" t="s">
        <v>996</v>
      </c>
      <c r="G45" s="106"/>
      <c r="H45" s="124"/>
      <c r="I45" s="124"/>
      <c r="J45" s="114"/>
      <c r="K45" s="113"/>
      <c r="L45" s="154"/>
      <c r="M45" s="113">
        <f t="shared" si="13"/>
        <v>0</v>
      </c>
      <c r="N45" s="113"/>
      <c r="O45" s="106"/>
      <c r="P45" s="106">
        <f>VLOOKUP(O45,Sheet2!$A$2:$B$32,2,FALSE)</f>
        <v>0</v>
      </c>
      <c r="Q45" s="140" t="s">
        <v>992</v>
      </c>
      <c r="R45" s="109"/>
      <c r="S45" s="121"/>
      <c r="T45" s="121">
        <f t="shared" si="14"/>
        <v>0</v>
      </c>
      <c r="U45" s="109"/>
      <c r="V45" s="109">
        <f>VLOOKUP(U45,Sheet2!$A$2:$B$32,2,FALSE)</f>
        <v>0</v>
      </c>
      <c r="W45" s="114" t="s">
        <v>992</v>
      </c>
      <c r="X45" s="113"/>
      <c r="Y45" s="118"/>
      <c r="Z45" s="118">
        <f t="shared" si="15"/>
        <v>0</v>
      </c>
      <c r="AA45" s="117"/>
      <c r="AB45" s="106"/>
      <c r="AC45" s="157"/>
      <c r="AD45" s="157">
        <f t="shared" si="16"/>
        <v>0</v>
      </c>
      <c r="AE45" s="157">
        <f t="shared" si="17"/>
        <v>0</v>
      </c>
      <c r="AF45" s="113"/>
      <c r="AG45" s="113">
        <f>VLOOKUP(AF45,Sheet2!$A$2:$B$32,2,FALSE)</f>
        <v>0</v>
      </c>
      <c r="AH45" s="45">
        <f t="shared" si="18"/>
        <v>0</v>
      </c>
      <c r="AI45" s="45"/>
      <c r="AJ45" s="46"/>
      <c r="AK45" s="47">
        <f>'SJ Draw'!F45</f>
        <v>1</v>
      </c>
      <c r="AL45" s="80" t="s">
        <v>984</v>
      </c>
      <c r="AM45" s="80" t="s">
        <v>988</v>
      </c>
    </row>
    <row r="46" spans="1:40" s="147" customFormat="1" x14ac:dyDescent="0.35">
      <c r="A46" s="31" t="s">
        <v>14</v>
      </c>
      <c r="B46" s="31"/>
      <c r="C46" s="99">
        <f>SUM(AK38:AK45)</f>
        <v>8</v>
      </c>
      <c r="D46" s="31"/>
      <c r="E46" s="30"/>
      <c r="F46" s="142"/>
      <c r="G46" s="47"/>
      <c r="H46" s="143"/>
      <c r="I46" s="143"/>
      <c r="J46" s="142"/>
      <c r="K46" s="47"/>
      <c r="L46" s="143"/>
      <c r="M46" s="47"/>
      <c r="N46" s="47"/>
      <c r="O46" s="47"/>
      <c r="P46" s="47"/>
      <c r="Q46" s="142"/>
      <c r="R46" s="47"/>
      <c r="S46" s="143"/>
      <c r="T46" s="143"/>
      <c r="U46" s="47"/>
      <c r="V46" s="47"/>
      <c r="W46" s="142"/>
      <c r="X46" s="47"/>
      <c r="Y46" s="144"/>
      <c r="Z46" s="144"/>
      <c r="AA46" s="142"/>
      <c r="AB46" s="47"/>
      <c r="AC46" s="144"/>
      <c r="AD46" s="144"/>
      <c r="AE46" s="144"/>
      <c r="AF46" s="47"/>
      <c r="AG46" s="47"/>
      <c r="AH46" s="47"/>
      <c r="AI46" s="47"/>
      <c r="AJ46" s="145"/>
      <c r="AK46" s="47"/>
      <c r="AL46" s="146"/>
      <c r="AM46" s="146"/>
      <c r="AN46" s="146"/>
    </row>
    <row r="47" spans="1:40" s="147" customFormat="1" ht="15.5" x14ac:dyDescent="0.35">
      <c r="A47" s="161" t="s">
        <v>200</v>
      </c>
      <c r="B47" s="161"/>
      <c r="C47" s="161"/>
      <c r="D47" s="161"/>
      <c r="E47" s="161"/>
      <c r="F47" s="142"/>
      <c r="G47" s="47"/>
      <c r="H47" s="143"/>
      <c r="I47" s="143"/>
      <c r="J47" s="142"/>
      <c r="K47" s="47"/>
      <c r="L47" s="143"/>
      <c r="M47" s="47"/>
      <c r="N47" s="47"/>
      <c r="O47" s="47"/>
      <c r="P47" s="47"/>
      <c r="Q47" s="142"/>
      <c r="R47" s="47"/>
      <c r="S47" s="143"/>
      <c r="T47" s="143"/>
      <c r="U47" s="47"/>
      <c r="V47" s="47"/>
      <c r="W47" s="142"/>
      <c r="X47" s="47"/>
      <c r="Y47" s="144"/>
      <c r="Z47" s="144"/>
      <c r="AA47" s="142"/>
      <c r="AB47" s="47"/>
      <c r="AC47" s="144"/>
      <c r="AD47" s="144"/>
      <c r="AE47" s="144"/>
      <c r="AF47" s="47"/>
      <c r="AG47" s="47"/>
      <c r="AH47" s="47"/>
      <c r="AI47" s="47"/>
      <c r="AJ47" s="145"/>
      <c r="AK47" s="47"/>
      <c r="AL47" s="146"/>
      <c r="AM47" s="146"/>
      <c r="AN47" s="146"/>
    </row>
    <row r="48" spans="1:40" s="54" customFormat="1" x14ac:dyDescent="0.35">
      <c r="A48" s="125">
        <f>'SJ Draw'!A50</f>
        <v>6610</v>
      </c>
      <c r="B48" s="125" t="str">
        <f>'SJ Draw'!B50</f>
        <v>SCR</v>
      </c>
      <c r="C48" s="125" t="str">
        <f>'SJ Draw'!C50</f>
        <v>Holly Sturgess</v>
      </c>
      <c r="D48" s="125" t="str">
        <f>'SJ Draw'!D50</f>
        <v>JESTER STURGESS</v>
      </c>
      <c r="E48" s="125" t="str">
        <f>'SJ Draw'!E50</f>
        <v>Chinchilla State Primary School - Chinchilla</v>
      </c>
      <c r="F48" s="126"/>
      <c r="G48" s="127"/>
      <c r="H48" s="128"/>
      <c r="I48" s="128"/>
      <c r="J48" s="131"/>
      <c r="K48" s="132"/>
      <c r="L48" s="155"/>
      <c r="M48" s="132">
        <f t="shared" si="7"/>
        <v>0</v>
      </c>
      <c r="N48" s="132"/>
      <c r="O48" s="127"/>
      <c r="P48" s="127">
        <f>VLOOKUP(O48,Sheet2!$A$2:$B$32,2,FALSE)</f>
        <v>0</v>
      </c>
      <c r="Q48" s="141"/>
      <c r="R48" s="129"/>
      <c r="S48" s="130"/>
      <c r="T48" s="130"/>
      <c r="U48" s="129"/>
      <c r="V48" s="129">
        <f>VLOOKUP(U48,Sheet2!$A$2:$B$32,2,FALSE)</f>
        <v>0</v>
      </c>
      <c r="W48" s="131"/>
      <c r="X48" s="132"/>
      <c r="Y48" s="133"/>
      <c r="Z48" s="133"/>
      <c r="AA48" s="126"/>
      <c r="AB48" s="127"/>
      <c r="AC48" s="158"/>
      <c r="AD48" s="158"/>
      <c r="AE48" s="158"/>
      <c r="AF48" s="132"/>
      <c r="AG48" s="132">
        <f>VLOOKUP(AF48,Sheet2!$A$2:$B$32,2,FALSE)</f>
        <v>0</v>
      </c>
      <c r="AH48" s="134">
        <f t="shared" si="12"/>
        <v>0</v>
      </c>
      <c r="AI48" s="45"/>
      <c r="AJ48" s="135"/>
      <c r="AK48" s="136">
        <f>'SJ Draw'!F50</f>
        <v>0</v>
      </c>
      <c r="AL48" s="137" t="s">
        <v>977</v>
      </c>
      <c r="AM48" s="137" t="s">
        <v>988</v>
      </c>
      <c r="AN48" s="137"/>
    </row>
    <row r="49" spans="1:40" s="54" customFormat="1" x14ac:dyDescent="0.35">
      <c r="A49" s="125">
        <f>'SJ Draw'!A51</f>
        <v>6894</v>
      </c>
      <c r="B49" s="125" t="str">
        <f>'SJ Draw'!B51</f>
        <v>SCR</v>
      </c>
      <c r="C49" s="125" t="str">
        <f>'SJ Draw'!C51</f>
        <v>Holly Sturgess</v>
      </c>
      <c r="D49" s="125" t="str">
        <f>'SJ Draw'!D51</f>
        <v>AKVBRA</v>
      </c>
      <c r="E49" s="125" t="str">
        <f>'SJ Draw'!E51</f>
        <v>Chinchilla State Primary School - Chinchilla</v>
      </c>
      <c r="F49" s="126"/>
      <c r="G49" s="127"/>
      <c r="H49" s="128"/>
      <c r="I49" s="128"/>
      <c r="J49" s="131"/>
      <c r="K49" s="132"/>
      <c r="L49" s="155"/>
      <c r="M49" s="132">
        <f t="shared" si="7"/>
        <v>0</v>
      </c>
      <c r="N49" s="132"/>
      <c r="O49" s="127"/>
      <c r="P49" s="127">
        <f>VLOOKUP(O49,Sheet2!$A$2:$B$32,2,FALSE)</f>
        <v>0</v>
      </c>
      <c r="Q49" s="141"/>
      <c r="R49" s="129"/>
      <c r="S49" s="130"/>
      <c r="T49" s="130"/>
      <c r="U49" s="129"/>
      <c r="V49" s="129">
        <f>VLOOKUP(U49,Sheet2!$A$2:$B$32,2,FALSE)</f>
        <v>0</v>
      </c>
      <c r="W49" s="131"/>
      <c r="X49" s="132"/>
      <c r="Y49" s="133"/>
      <c r="Z49" s="133"/>
      <c r="AA49" s="126"/>
      <c r="AB49" s="127"/>
      <c r="AC49" s="158"/>
      <c r="AD49" s="158"/>
      <c r="AE49" s="158"/>
      <c r="AF49" s="132"/>
      <c r="AG49" s="132">
        <f>VLOOKUP(AF49,Sheet2!$A$2:$B$32,2,FALSE)</f>
        <v>0</v>
      </c>
      <c r="AH49" s="134">
        <f t="shared" si="12"/>
        <v>0</v>
      </c>
      <c r="AI49" s="45"/>
      <c r="AJ49" s="135"/>
      <c r="AK49" s="136">
        <f>'SJ Draw'!F51</f>
        <v>0</v>
      </c>
      <c r="AL49" s="137" t="s">
        <v>977</v>
      </c>
      <c r="AM49" s="137" t="s">
        <v>988</v>
      </c>
      <c r="AN49" s="137"/>
    </row>
    <row r="50" spans="1:40" s="147" customFormat="1" x14ac:dyDescent="0.35">
      <c r="A50" s="31" t="s">
        <v>14</v>
      </c>
      <c r="B50" s="31"/>
      <c r="C50" s="99">
        <f>SUM(AK48:AK49)</f>
        <v>0</v>
      </c>
      <c r="D50" s="31"/>
      <c r="E50" s="30"/>
      <c r="F50" s="142"/>
      <c r="G50" s="47"/>
      <c r="H50" s="143"/>
      <c r="I50" s="143"/>
      <c r="J50" s="142"/>
      <c r="K50" s="47"/>
      <c r="L50" s="143"/>
      <c r="M50" s="47"/>
      <c r="N50" s="47"/>
      <c r="O50" s="47"/>
      <c r="P50" s="47"/>
      <c r="Q50" s="142"/>
      <c r="R50" s="47"/>
      <c r="S50" s="143"/>
      <c r="T50" s="143"/>
      <c r="U50" s="47"/>
      <c r="V50" s="47"/>
      <c r="W50" s="142"/>
      <c r="X50" s="47"/>
      <c r="Y50" s="144"/>
      <c r="Z50" s="144"/>
      <c r="AA50" s="142"/>
      <c r="AB50" s="47"/>
      <c r="AC50" s="144"/>
      <c r="AD50" s="144"/>
      <c r="AE50" s="144"/>
      <c r="AF50" s="47"/>
      <c r="AG50" s="47"/>
      <c r="AH50" s="47"/>
      <c r="AI50" s="47"/>
      <c r="AJ50" s="145"/>
      <c r="AK50" s="47"/>
      <c r="AL50" s="146"/>
      <c r="AM50" s="146"/>
      <c r="AN50" s="146"/>
    </row>
    <row r="51" spans="1:40" s="147" customFormat="1" ht="15.5" x14ac:dyDescent="0.35">
      <c r="A51" s="161" t="s">
        <v>51</v>
      </c>
      <c r="B51" s="161"/>
      <c r="C51" s="161"/>
      <c r="D51" s="161"/>
      <c r="E51" s="161"/>
      <c r="F51" s="142"/>
      <c r="G51" s="47"/>
      <c r="H51" s="143"/>
      <c r="I51" s="143"/>
      <c r="J51" s="142"/>
      <c r="K51" s="47"/>
      <c r="L51" s="143"/>
      <c r="M51" s="47"/>
      <c r="N51" s="47"/>
      <c r="O51" s="47"/>
      <c r="P51" s="47"/>
      <c r="Q51" s="142"/>
      <c r="R51" s="47"/>
      <c r="S51" s="143"/>
      <c r="T51" s="143"/>
      <c r="U51" s="47"/>
      <c r="V51" s="47"/>
      <c r="W51" s="142"/>
      <c r="X51" s="47"/>
      <c r="Y51" s="144"/>
      <c r="Z51" s="144"/>
      <c r="AA51" s="142"/>
      <c r="AB51" s="47"/>
      <c r="AC51" s="144"/>
      <c r="AD51" s="144"/>
      <c r="AE51" s="144"/>
      <c r="AF51" s="47"/>
      <c r="AG51" s="47"/>
      <c r="AH51" s="47"/>
      <c r="AI51" s="47"/>
      <c r="AJ51" s="145"/>
      <c r="AK51" s="47"/>
      <c r="AL51" s="146"/>
      <c r="AM51" s="146"/>
      <c r="AN51" s="146"/>
    </row>
    <row r="52" spans="1:40" x14ac:dyDescent="0.35">
      <c r="A52" s="28">
        <f>'SJ Draw'!A60</f>
        <v>6971</v>
      </c>
      <c r="B52" s="28" t="str">
        <f>'SJ Draw'!B60</f>
        <v>**</v>
      </c>
      <c r="C52" s="28" t="str">
        <f>'SJ Draw'!C60</f>
        <v>Bridget Noble</v>
      </c>
      <c r="D52" s="28" t="str">
        <f>'SJ Draw'!D60</f>
        <v>SHES MY MATE</v>
      </c>
      <c r="E52" s="28" t="str">
        <f>'SJ Draw'!E60</f>
        <v>Warwick State High School - Warwick</v>
      </c>
      <c r="F52" s="117">
        <v>73.5</v>
      </c>
      <c r="G52" s="106">
        <v>0</v>
      </c>
      <c r="H52" s="124">
        <v>0</v>
      </c>
      <c r="I52" s="124">
        <f t="shared" ref="I52:I63" si="19">H52+G52</f>
        <v>0</v>
      </c>
      <c r="J52" s="114">
        <v>32.78</v>
      </c>
      <c r="K52" s="113">
        <v>0</v>
      </c>
      <c r="L52" s="154">
        <v>4</v>
      </c>
      <c r="M52" s="113">
        <f t="shared" ref="M52:M70" si="20">L52+K52</f>
        <v>4</v>
      </c>
      <c r="N52" s="113">
        <v>4</v>
      </c>
      <c r="O52" s="106">
        <v>3</v>
      </c>
      <c r="P52" s="106">
        <f>VLOOKUP(O52,Sheet2!$A$2:$B$32,2,FALSE)</f>
        <v>28</v>
      </c>
      <c r="Q52" s="140">
        <v>57.68</v>
      </c>
      <c r="R52" s="109">
        <v>0</v>
      </c>
      <c r="S52" s="121">
        <v>0</v>
      </c>
      <c r="T52" s="121">
        <f t="shared" ref="T52:T66" si="21">S52+R52</f>
        <v>0</v>
      </c>
      <c r="U52" s="109">
        <v>2</v>
      </c>
      <c r="V52" s="109">
        <f>VLOOKUP(U52,Sheet2!$A$2:$B$32,2,FALSE)</f>
        <v>29</v>
      </c>
      <c r="W52" s="114">
        <v>35.22</v>
      </c>
      <c r="X52" s="113">
        <v>0</v>
      </c>
      <c r="Y52" s="118">
        <v>0</v>
      </c>
      <c r="Z52" s="118">
        <f t="shared" ref="Z52:Z66" si="22">Y52+X52</f>
        <v>0</v>
      </c>
      <c r="AA52" s="117">
        <v>32.22</v>
      </c>
      <c r="AB52" s="106">
        <v>0</v>
      </c>
      <c r="AC52" s="157">
        <v>0</v>
      </c>
      <c r="AD52" s="157">
        <f t="shared" ref="AD52:AD62" si="23">AC52+AB52</f>
        <v>0</v>
      </c>
      <c r="AE52" s="157">
        <f t="shared" ref="AE52:AE62" si="24">AD52+Z52</f>
        <v>0</v>
      </c>
      <c r="AF52" s="113">
        <v>1</v>
      </c>
      <c r="AG52" s="113">
        <f>VLOOKUP(AF52,Sheet2!$A$2:$B$32,2,FALSE)</f>
        <v>30</v>
      </c>
      <c r="AH52" s="45">
        <f t="shared" ref="AH52:AH70" si="25">AG52+V52+P52</f>
        <v>87</v>
      </c>
      <c r="AI52" s="45">
        <f t="shared" ref="AI52:AI62" si="26">RANK(AH52,$AH$52:$AH$70,0)</f>
        <v>1</v>
      </c>
      <c r="AJ52" s="46"/>
      <c r="AK52" s="47">
        <f>'SJ Draw'!F60</f>
        <v>1</v>
      </c>
      <c r="AL52" s="80" t="s">
        <v>984</v>
      </c>
      <c r="AM52" s="80" t="s">
        <v>988</v>
      </c>
    </row>
    <row r="53" spans="1:40" s="54" customFormat="1" x14ac:dyDescent="0.35">
      <c r="A53" s="28">
        <f>'SJ Draw'!A68</f>
        <v>6967</v>
      </c>
      <c r="B53" s="28">
        <f>'SJ Draw'!B68</f>
        <v>0</v>
      </c>
      <c r="C53" s="28" t="str">
        <f>'SJ Draw'!C68</f>
        <v>Dominique Holtkamp</v>
      </c>
      <c r="D53" s="28" t="str">
        <f>'SJ Draw'!D68</f>
        <v>LIFE TO THE MAX</v>
      </c>
      <c r="E53" s="28" t="str">
        <f>'SJ Draw'!E68</f>
        <v>Independent</v>
      </c>
      <c r="F53" s="117">
        <v>75.25</v>
      </c>
      <c r="G53" s="106">
        <v>0</v>
      </c>
      <c r="H53" s="124">
        <v>0</v>
      </c>
      <c r="I53" s="124">
        <f t="shared" si="19"/>
        <v>0</v>
      </c>
      <c r="J53" s="114">
        <v>38.78</v>
      </c>
      <c r="K53" s="113">
        <v>0</v>
      </c>
      <c r="L53" s="154">
        <v>0</v>
      </c>
      <c r="M53" s="154">
        <f t="shared" si="20"/>
        <v>0</v>
      </c>
      <c r="N53" s="154">
        <v>0</v>
      </c>
      <c r="O53" s="106">
        <v>1</v>
      </c>
      <c r="P53" s="106">
        <f>VLOOKUP(O53,Sheet2!$A$2:$B$32,2,FALSE)</f>
        <v>30</v>
      </c>
      <c r="Q53" s="140">
        <v>58.93</v>
      </c>
      <c r="R53" s="109">
        <v>0</v>
      </c>
      <c r="S53" s="121">
        <v>0</v>
      </c>
      <c r="T53" s="121">
        <f t="shared" si="21"/>
        <v>0</v>
      </c>
      <c r="U53" s="109">
        <v>4</v>
      </c>
      <c r="V53" s="109">
        <f>VLOOKUP(U53,Sheet2!$A$2:$B$32,2,FALSE)</f>
        <v>27</v>
      </c>
      <c r="W53" s="114">
        <v>36.590000000000003</v>
      </c>
      <c r="X53" s="113">
        <v>0</v>
      </c>
      <c r="Y53" s="118">
        <v>0</v>
      </c>
      <c r="Z53" s="118">
        <f t="shared" si="22"/>
        <v>0</v>
      </c>
      <c r="AA53" s="117">
        <v>36.020000000000003</v>
      </c>
      <c r="AB53" s="106">
        <v>0</v>
      </c>
      <c r="AC53" s="157">
        <v>0</v>
      </c>
      <c r="AD53" s="157">
        <f t="shared" si="23"/>
        <v>0</v>
      </c>
      <c r="AE53" s="157">
        <f t="shared" si="24"/>
        <v>0</v>
      </c>
      <c r="AF53" s="113">
        <v>2</v>
      </c>
      <c r="AG53" s="113">
        <f>VLOOKUP(AF53,Sheet2!$A$2:$B$32,2,FALSE)</f>
        <v>29</v>
      </c>
      <c r="AH53" s="45">
        <f t="shared" si="25"/>
        <v>86</v>
      </c>
      <c r="AI53" s="45">
        <f t="shared" si="26"/>
        <v>2</v>
      </c>
      <c r="AJ53" s="46"/>
      <c r="AK53" s="47">
        <f>'SJ Draw'!F68</f>
        <v>1</v>
      </c>
      <c r="AL53" s="80" t="s">
        <v>984</v>
      </c>
      <c r="AM53" s="80" t="s">
        <v>988</v>
      </c>
      <c r="AN53" s="80"/>
    </row>
    <row r="54" spans="1:40" s="54" customFormat="1" x14ac:dyDescent="0.35">
      <c r="A54" s="28">
        <f>'SJ Draw'!A63</f>
        <v>6587</v>
      </c>
      <c r="B54" s="28">
        <f>'SJ Draw'!B63</f>
        <v>0</v>
      </c>
      <c r="C54" s="28" t="str">
        <f>'SJ Draw'!C63</f>
        <v>Felicity Sellick</v>
      </c>
      <c r="D54" s="28" t="str">
        <f>'SJ Draw'!D63</f>
        <v>ROCKIN PARTY</v>
      </c>
      <c r="E54" s="28" t="str">
        <f>'SJ Draw'!E63</f>
        <v>The Scots PGC College - Warwick</v>
      </c>
      <c r="F54" s="117">
        <v>74</v>
      </c>
      <c r="G54" s="106">
        <v>0</v>
      </c>
      <c r="H54" s="124">
        <v>4</v>
      </c>
      <c r="I54" s="124">
        <f t="shared" si="19"/>
        <v>4</v>
      </c>
      <c r="J54" s="114"/>
      <c r="K54" s="113"/>
      <c r="L54" s="154"/>
      <c r="M54" s="154">
        <f t="shared" si="20"/>
        <v>0</v>
      </c>
      <c r="N54" s="154"/>
      <c r="O54" s="106">
        <v>7</v>
      </c>
      <c r="P54" s="106">
        <f>VLOOKUP(O54,Sheet2!$A$2:$B$32,2,FALSE)</f>
        <v>24</v>
      </c>
      <c r="Q54" s="140">
        <v>56.54</v>
      </c>
      <c r="R54" s="109">
        <v>0</v>
      </c>
      <c r="S54" s="121">
        <v>0</v>
      </c>
      <c r="T54" s="121">
        <f t="shared" si="21"/>
        <v>0</v>
      </c>
      <c r="U54" s="109">
        <v>1</v>
      </c>
      <c r="V54" s="109">
        <f>VLOOKUP(U54,Sheet2!$A$2:$B$32,2,FALSE)</f>
        <v>30</v>
      </c>
      <c r="W54" s="114">
        <v>47.78</v>
      </c>
      <c r="X54" s="113">
        <v>0</v>
      </c>
      <c r="Y54" s="118">
        <v>4</v>
      </c>
      <c r="Z54" s="118">
        <f t="shared" si="22"/>
        <v>4</v>
      </c>
      <c r="AA54" s="117">
        <v>38.479999999999997</v>
      </c>
      <c r="AB54" s="106">
        <v>0</v>
      </c>
      <c r="AC54" s="157">
        <v>0</v>
      </c>
      <c r="AD54" s="157">
        <f t="shared" si="23"/>
        <v>0</v>
      </c>
      <c r="AE54" s="157">
        <f t="shared" si="24"/>
        <v>4</v>
      </c>
      <c r="AF54" s="113">
        <v>8</v>
      </c>
      <c r="AG54" s="113">
        <f>VLOOKUP(AF54,Sheet2!$A$2:$B$32,2,FALSE)</f>
        <v>23</v>
      </c>
      <c r="AH54" s="45">
        <f t="shared" si="25"/>
        <v>77</v>
      </c>
      <c r="AI54" s="45">
        <f t="shared" si="26"/>
        <v>3</v>
      </c>
      <c r="AJ54" s="46"/>
      <c r="AK54" s="47">
        <f>'SJ Draw'!F63</f>
        <v>1</v>
      </c>
      <c r="AL54" s="80" t="s">
        <v>984</v>
      </c>
      <c r="AM54" s="80" t="s">
        <v>989</v>
      </c>
      <c r="AN54" s="80"/>
    </row>
    <row r="55" spans="1:40" x14ac:dyDescent="0.35">
      <c r="A55" s="28">
        <f>'SJ Draw'!A64</f>
        <v>6540</v>
      </c>
      <c r="B55" s="28">
        <f>'SJ Draw'!B64</f>
        <v>0</v>
      </c>
      <c r="C55" s="28" t="str">
        <f>'SJ Draw'!C64</f>
        <v>Zoe Lesslie</v>
      </c>
      <c r="D55" s="28" t="str">
        <f>'SJ Draw'!D64</f>
        <v>DREAMS COME TRUE</v>
      </c>
      <c r="E55" s="28" t="str">
        <f>'SJ Draw'!E64</f>
        <v>The Kooralbyn International School - Kooralbyn</v>
      </c>
      <c r="F55" s="117">
        <v>82.97</v>
      </c>
      <c r="G55" s="106">
        <v>0</v>
      </c>
      <c r="H55" s="124">
        <v>0</v>
      </c>
      <c r="I55" s="124">
        <f t="shared" si="19"/>
        <v>0</v>
      </c>
      <c r="J55" s="114">
        <v>51.53</v>
      </c>
      <c r="K55" s="113">
        <v>2</v>
      </c>
      <c r="L55" s="154"/>
      <c r="M55" s="113">
        <f t="shared" si="20"/>
        <v>2</v>
      </c>
      <c r="N55" s="113">
        <v>2</v>
      </c>
      <c r="O55" s="106">
        <v>2</v>
      </c>
      <c r="P55" s="106">
        <f>VLOOKUP(O55,Sheet2!$A$2:$B$32,2,FALSE)</f>
        <v>29</v>
      </c>
      <c r="Q55" s="140">
        <v>66.790000000000006</v>
      </c>
      <c r="R55" s="109">
        <v>0</v>
      </c>
      <c r="S55" s="121">
        <v>0</v>
      </c>
      <c r="T55" s="121">
        <f t="shared" si="21"/>
        <v>0</v>
      </c>
      <c r="U55" s="109">
        <v>6</v>
      </c>
      <c r="V55" s="109">
        <f>VLOOKUP(U55,Sheet2!$A$2:$B$32,2,FALSE)</f>
        <v>25</v>
      </c>
      <c r="W55" s="114">
        <v>40.69</v>
      </c>
      <c r="X55" s="113">
        <v>0</v>
      </c>
      <c r="Y55" s="118">
        <v>4</v>
      </c>
      <c r="Z55" s="118">
        <f t="shared" si="22"/>
        <v>4</v>
      </c>
      <c r="AA55" s="117">
        <v>48.22</v>
      </c>
      <c r="AB55" s="106">
        <v>0</v>
      </c>
      <c r="AC55" s="157">
        <v>0</v>
      </c>
      <c r="AD55" s="157">
        <f t="shared" si="23"/>
        <v>0</v>
      </c>
      <c r="AE55" s="157">
        <f t="shared" si="24"/>
        <v>4</v>
      </c>
      <c r="AF55" s="113">
        <v>11</v>
      </c>
      <c r="AG55" s="113">
        <f>VLOOKUP(AF55,Sheet2!$A$2:$B$32,2,FALSE)</f>
        <v>20</v>
      </c>
      <c r="AH55" s="45">
        <f t="shared" si="25"/>
        <v>74</v>
      </c>
      <c r="AI55" s="45">
        <f t="shared" si="26"/>
        <v>4</v>
      </c>
      <c r="AJ55" s="46"/>
      <c r="AK55" s="47">
        <f>'SJ Draw'!F64</f>
        <v>1</v>
      </c>
      <c r="AL55" s="80" t="s">
        <v>984</v>
      </c>
      <c r="AM55" s="80" t="s">
        <v>988</v>
      </c>
    </row>
    <row r="56" spans="1:40" x14ac:dyDescent="0.35">
      <c r="A56" s="28">
        <f>'SJ Draw'!A72</f>
        <v>7397</v>
      </c>
      <c r="B56" s="28">
        <f>'SJ Draw'!B72</f>
        <v>0</v>
      </c>
      <c r="C56" s="28" t="str">
        <f>'SJ Draw'!C72</f>
        <v>Tom Keable</v>
      </c>
      <c r="D56" s="28" t="str">
        <f>'SJ Draw'!D72</f>
        <v>ANOTHER SUNNY DAY</v>
      </c>
      <c r="E56" s="28" t="str">
        <f>'SJ Draw'!E72</f>
        <v>The Scots PGC College - Warwick</v>
      </c>
      <c r="F56" s="117">
        <v>88.17</v>
      </c>
      <c r="G56" s="106">
        <v>0</v>
      </c>
      <c r="H56" s="124">
        <v>0</v>
      </c>
      <c r="I56" s="124">
        <f t="shared" si="19"/>
        <v>0</v>
      </c>
      <c r="J56" s="114">
        <v>45.34</v>
      </c>
      <c r="K56" s="113">
        <v>0</v>
      </c>
      <c r="L56" s="154">
        <v>4</v>
      </c>
      <c r="M56" s="113">
        <f t="shared" si="20"/>
        <v>4</v>
      </c>
      <c r="N56" s="113">
        <v>4</v>
      </c>
      <c r="O56" s="106">
        <v>5</v>
      </c>
      <c r="P56" s="106">
        <f>VLOOKUP(O56,Sheet2!$A$2:$B$32,2,FALSE)</f>
        <v>26</v>
      </c>
      <c r="Q56" s="140">
        <v>76.09</v>
      </c>
      <c r="R56" s="109">
        <v>0</v>
      </c>
      <c r="S56" s="121">
        <v>0</v>
      </c>
      <c r="T56" s="121">
        <f t="shared" si="21"/>
        <v>0</v>
      </c>
      <c r="U56" s="109">
        <v>8</v>
      </c>
      <c r="V56" s="109">
        <f>VLOOKUP(U56,Sheet2!$A$2:$B$32,2,FALSE)</f>
        <v>23</v>
      </c>
      <c r="W56" s="114">
        <v>43</v>
      </c>
      <c r="X56" s="113">
        <v>0</v>
      </c>
      <c r="Y56" s="118">
        <v>0</v>
      </c>
      <c r="Z56" s="118">
        <f t="shared" si="22"/>
        <v>0</v>
      </c>
      <c r="AA56" s="117">
        <v>55.72</v>
      </c>
      <c r="AB56" s="106">
        <v>0</v>
      </c>
      <c r="AC56" s="157">
        <v>0</v>
      </c>
      <c r="AD56" s="157">
        <f t="shared" si="23"/>
        <v>0</v>
      </c>
      <c r="AE56" s="157">
        <f t="shared" si="24"/>
        <v>0</v>
      </c>
      <c r="AF56" s="113">
        <v>7</v>
      </c>
      <c r="AG56" s="113">
        <f>VLOOKUP(AF56,Sheet2!$A$2:$B$32,2,FALSE)</f>
        <v>24</v>
      </c>
      <c r="AH56" s="45">
        <f t="shared" si="25"/>
        <v>73</v>
      </c>
      <c r="AI56" s="45">
        <f t="shared" si="26"/>
        <v>5</v>
      </c>
      <c r="AJ56" s="46"/>
      <c r="AK56" s="47">
        <f>'SJ Draw'!F72</f>
        <v>1</v>
      </c>
      <c r="AL56" s="80" t="s">
        <v>984</v>
      </c>
      <c r="AM56" s="80" t="s">
        <v>989</v>
      </c>
      <c r="AN56" s="80" t="s">
        <v>989</v>
      </c>
    </row>
    <row r="57" spans="1:40" x14ac:dyDescent="0.35">
      <c r="A57" s="28">
        <f>'SJ Draw'!A62</f>
        <v>5212</v>
      </c>
      <c r="B57" s="28">
        <f>'SJ Draw'!B62</f>
        <v>0</v>
      </c>
      <c r="C57" s="28" t="str">
        <f>'SJ Draw'!C62</f>
        <v>Tamsyn Breeze</v>
      </c>
      <c r="D57" s="28" t="str">
        <f>'SJ Draw'!D62</f>
        <v>OUR ROYAL TALENT</v>
      </c>
      <c r="E57" s="28" t="str">
        <f>'SJ Draw'!E62</f>
        <v>West Moreton Anglican College - Karrabin</v>
      </c>
      <c r="F57" s="117">
        <v>77.75</v>
      </c>
      <c r="G57" s="106">
        <v>0</v>
      </c>
      <c r="H57" s="124">
        <v>0</v>
      </c>
      <c r="I57" s="124">
        <f t="shared" si="19"/>
        <v>0</v>
      </c>
      <c r="J57" s="114">
        <v>38.75</v>
      </c>
      <c r="K57" s="113">
        <v>0</v>
      </c>
      <c r="L57" s="154">
        <v>4</v>
      </c>
      <c r="M57" s="113">
        <f t="shared" si="20"/>
        <v>4</v>
      </c>
      <c r="N57" s="113">
        <v>4</v>
      </c>
      <c r="O57" s="106">
        <v>4</v>
      </c>
      <c r="P57" s="106">
        <f>VLOOKUP(O57,Sheet2!$A$2:$B$32,2,FALSE)</f>
        <v>27</v>
      </c>
      <c r="Q57" s="140">
        <v>69.06</v>
      </c>
      <c r="R57" s="109">
        <v>0</v>
      </c>
      <c r="S57" s="121">
        <v>4</v>
      </c>
      <c r="T57" s="121">
        <f t="shared" si="21"/>
        <v>4</v>
      </c>
      <c r="U57" s="109">
        <v>9</v>
      </c>
      <c r="V57" s="109">
        <f>VLOOKUP(U57,Sheet2!$A$2:$B$32,2,FALSE)</f>
        <v>22</v>
      </c>
      <c r="W57" s="114">
        <v>38.869999999999997</v>
      </c>
      <c r="X57" s="113">
        <v>0</v>
      </c>
      <c r="Y57" s="118">
        <v>0</v>
      </c>
      <c r="Z57" s="118">
        <f t="shared" si="22"/>
        <v>0</v>
      </c>
      <c r="AA57" s="117">
        <v>41.38</v>
      </c>
      <c r="AB57" s="106">
        <v>0</v>
      </c>
      <c r="AC57" s="157">
        <v>4</v>
      </c>
      <c r="AD57" s="157">
        <f t="shared" si="23"/>
        <v>4</v>
      </c>
      <c r="AE57" s="157">
        <f t="shared" si="24"/>
        <v>4</v>
      </c>
      <c r="AF57" s="113">
        <v>9</v>
      </c>
      <c r="AG57" s="113">
        <f>VLOOKUP(AF57,Sheet2!$A$2:$B$32,2,FALSE)</f>
        <v>22</v>
      </c>
      <c r="AH57" s="45">
        <f t="shared" si="25"/>
        <v>71</v>
      </c>
      <c r="AI57" s="45">
        <f t="shared" si="26"/>
        <v>6</v>
      </c>
      <c r="AJ57" s="46"/>
      <c r="AK57" s="47">
        <f>'SJ Draw'!F62</f>
        <v>1</v>
      </c>
      <c r="AL57" s="80" t="s">
        <v>984</v>
      </c>
      <c r="AM57" s="80" t="s">
        <v>988</v>
      </c>
      <c r="AN57" s="80" t="s">
        <v>989</v>
      </c>
    </row>
    <row r="58" spans="1:40" x14ac:dyDescent="0.35">
      <c r="A58" s="28">
        <f>'SJ Draw'!A70</f>
        <v>7121</v>
      </c>
      <c r="B58" s="28">
        <f>'SJ Draw'!B70</f>
        <v>0</v>
      </c>
      <c r="C58" s="28" t="str">
        <f>'SJ Draw'!C70</f>
        <v>Max Keable</v>
      </c>
      <c r="D58" s="28" t="str">
        <f>'SJ Draw'!D70</f>
        <v>DAKOTA</v>
      </c>
      <c r="E58" s="28" t="str">
        <f>'SJ Draw'!E70</f>
        <v>The Scots PGC College - Warwick</v>
      </c>
      <c r="F58" s="117">
        <v>74.13</v>
      </c>
      <c r="G58" s="106">
        <v>0</v>
      </c>
      <c r="H58" s="124">
        <v>4</v>
      </c>
      <c r="I58" s="124">
        <f t="shared" si="19"/>
        <v>4</v>
      </c>
      <c r="J58" s="114"/>
      <c r="K58" s="113"/>
      <c r="L58" s="154"/>
      <c r="M58" s="113">
        <f t="shared" si="20"/>
        <v>0</v>
      </c>
      <c r="N58" s="113"/>
      <c r="O58" s="106">
        <v>8</v>
      </c>
      <c r="P58" s="106">
        <f>VLOOKUP(O58,Sheet2!$A$2:$B$32,2,FALSE)</f>
        <v>23</v>
      </c>
      <c r="Q58" s="140">
        <v>74.41</v>
      </c>
      <c r="R58" s="109"/>
      <c r="S58" s="121">
        <v>4</v>
      </c>
      <c r="T58" s="121">
        <f t="shared" si="21"/>
        <v>4</v>
      </c>
      <c r="U58" s="109">
        <v>12</v>
      </c>
      <c r="V58" s="109">
        <f>VLOOKUP(U58,Sheet2!$A$2:$B$32,2,FALSE)</f>
        <v>19</v>
      </c>
      <c r="W58" s="114">
        <v>36.78</v>
      </c>
      <c r="X58" s="113">
        <v>0</v>
      </c>
      <c r="Y58" s="118">
        <v>0</v>
      </c>
      <c r="Z58" s="118">
        <f t="shared" si="22"/>
        <v>0</v>
      </c>
      <c r="AA58" s="117">
        <v>41.82</v>
      </c>
      <c r="AB58" s="106">
        <v>0</v>
      </c>
      <c r="AC58" s="157">
        <v>0</v>
      </c>
      <c r="AD58" s="157">
        <f t="shared" si="23"/>
        <v>0</v>
      </c>
      <c r="AE58" s="157">
        <f t="shared" si="24"/>
        <v>0</v>
      </c>
      <c r="AF58" s="113">
        <v>3</v>
      </c>
      <c r="AG58" s="113">
        <f>VLOOKUP(AF58,Sheet2!$A$2:$B$32,2,FALSE)</f>
        <v>28</v>
      </c>
      <c r="AH58" s="45">
        <f t="shared" si="25"/>
        <v>70</v>
      </c>
      <c r="AI58" s="45">
        <f t="shared" si="26"/>
        <v>7</v>
      </c>
      <c r="AJ58" s="46"/>
      <c r="AK58" s="47">
        <f>'SJ Draw'!F70</f>
        <v>1</v>
      </c>
      <c r="AL58" s="80" t="s">
        <v>984</v>
      </c>
      <c r="AM58" s="80" t="s">
        <v>989</v>
      </c>
    </row>
    <row r="59" spans="1:40" x14ac:dyDescent="0.35">
      <c r="A59" s="28">
        <f>'SJ Draw'!A61</f>
        <v>7374</v>
      </c>
      <c r="B59" s="28">
        <f>'SJ Draw'!B61</f>
        <v>0</v>
      </c>
      <c r="C59" s="28" t="str">
        <f>'SJ Draw'!C61</f>
        <v>Abby Grayson</v>
      </c>
      <c r="D59" s="28" t="str">
        <f>'SJ Draw'!D61</f>
        <v>CASANOVAS PRIDE</v>
      </c>
      <c r="E59" s="28" t="str">
        <f>'SJ Draw'!E61</f>
        <v>Assumption College - Warwick</v>
      </c>
      <c r="F59" s="117">
        <v>84.29</v>
      </c>
      <c r="G59" s="106">
        <v>0</v>
      </c>
      <c r="H59" s="124">
        <v>4</v>
      </c>
      <c r="I59" s="124">
        <f t="shared" si="19"/>
        <v>4</v>
      </c>
      <c r="J59" s="114"/>
      <c r="K59" s="113"/>
      <c r="L59" s="154"/>
      <c r="M59" s="113">
        <f t="shared" si="20"/>
        <v>0</v>
      </c>
      <c r="N59" s="113"/>
      <c r="O59" s="106">
        <v>11</v>
      </c>
      <c r="P59" s="106">
        <f>VLOOKUP(O59,Sheet2!$A$2:$B$32,2,FALSE)</f>
        <v>20</v>
      </c>
      <c r="Q59" s="140">
        <v>62.94</v>
      </c>
      <c r="R59" s="109">
        <v>0</v>
      </c>
      <c r="S59" s="121">
        <v>0</v>
      </c>
      <c r="T59" s="121">
        <f t="shared" si="21"/>
        <v>0</v>
      </c>
      <c r="U59" s="109">
        <v>5</v>
      </c>
      <c r="V59" s="109">
        <f>VLOOKUP(U59,Sheet2!$A$2:$B$32,2,FALSE)</f>
        <v>26</v>
      </c>
      <c r="W59" s="114">
        <v>40.5</v>
      </c>
      <c r="X59" s="113">
        <v>0</v>
      </c>
      <c r="Y59" s="118">
        <v>4</v>
      </c>
      <c r="Z59" s="118">
        <f t="shared" si="22"/>
        <v>4</v>
      </c>
      <c r="AA59" s="117">
        <v>41.41</v>
      </c>
      <c r="AB59" s="106">
        <v>0</v>
      </c>
      <c r="AC59" s="157">
        <v>0</v>
      </c>
      <c r="AD59" s="157">
        <f t="shared" si="23"/>
        <v>0</v>
      </c>
      <c r="AE59" s="157">
        <f t="shared" si="24"/>
        <v>4</v>
      </c>
      <c r="AF59" s="113">
        <v>10</v>
      </c>
      <c r="AG59" s="113">
        <f>VLOOKUP(AF59,Sheet2!$A$2:$B$32,2,FALSE)</f>
        <v>21</v>
      </c>
      <c r="AH59" s="45">
        <f t="shared" si="25"/>
        <v>67</v>
      </c>
      <c r="AI59" s="45">
        <f t="shared" si="26"/>
        <v>8</v>
      </c>
      <c r="AJ59" s="46"/>
      <c r="AK59" s="47">
        <f>'SJ Draw'!F61</f>
        <v>1</v>
      </c>
      <c r="AL59" s="80" t="s">
        <v>984</v>
      </c>
      <c r="AM59" s="80" t="s">
        <v>988</v>
      </c>
    </row>
    <row r="60" spans="1:40" x14ac:dyDescent="0.35">
      <c r="A60" s="28">
        <f>'SJ Draw'!A69</f>
        <v>6601</v>
      </c>
      <c r="B60" s="28">
        <f>'SJ Draw'!B69</f>
        <v>0</v>
      </c>
      <c r="C60" s="28" t="str">
        <f>'SJ Draw'!C69</f>
        <v>Laynee Saal</v>
      </c>
      <c r="D60" s="28" t="str">
        <f>'SJ Draw'!D69</f>
        <v>A LITTLE SUN</v>
      </c>
      <c r="E60" s="28" t="str">
        <f>'SJ Draw'!E69</f>
        <v>Pittsworth State High School - Pittsworth</v>
      </c>
      <c r="F60" s="117">
        <v>103.19</v>
      </c>
      <c r="G60" s="106">
        <v>3</v>
      </c>
      <c r="H60" s="124">
        <v>8</v>
      </c>
      <c r="I60" s="124">
        <f t="shared" si="19"/>
        <v>11</v>
      </c>
      <c r="J60" s="114"/>
      <c r="K60" s="113"/>
      <c r="L60" s="154"/>
      <c r="M60" s="113">
        <f t="shared" si="20"/>
        <v>0</v>
      </c>
      <c r="N60" s="113"/>
      <c r="O60" s="106">
        <v>13</v>
      </c>
      <c r="P60" s="106">
        <f>VLOOKUP(O60,Sheet2!$A$2:$B$32,2,FALSE)</f>
        <v>18</v>
      </c>
      <c r="Q60" s="140">
        <v>70.14</v>
      </c>
      <c r="R60" s="109">
        <v>0</v>
      </c>
      <c r="S60" s="121">
        <v>4</v>
      </c>
      <c r="T60" s="121">
        <f t="shared" si="21"/>
        <v>4</v>
      </c>
      <c r="U60" s="109">
        <v>10</v>
      </c>
      <c r="V60" s="109">
        <f>VLOOKUP(U60,Sheet2!$A$2:$B$32,2,FALSE)</f>
        <v>21</v>
      </c>
      <c r="W60" s="114">
        <v>40</v>
      </c>
      <c r="X60" s="113">
        <v>0</v>
      </c>
      <c r="Y60" s="118">
        <v>0</v>
      </c>
      <c r="Z60" s="118">
        <f t="shared" si="22"/>
        <v>0</v>
      </c>
      <c r="AA60" s="117">
        <v>43.72</v>
      </c>
      <c r="AB60" s="106">
        <v>0</v>
      </c>
      <c r="AC60" s="157">
        <v>0</v>
      </c>
      <c r="AD60" s="157">
        <f t="shared" si="23"/>
        <v>0</v>
      </c>
      <c r="AE60" s="157">
        <f t="shared" si="24"/>
        <v>0</v>
      </c>
      <c r="AF60" s="113">
        <v>5</v>
      </c>
      <c r="AG60" s="113">
        <f>VLOOKUP(AF60,Sheet2!$A$2:$B$32,2,FALSE)</f>
        <v>26</v>
      </c>
      <c r="AH60" s="45">
        <f t="shared" si="25"/>
        <v>65</v>
      </c>
      <c r="AI60" s="45">
        <f t="shared" si="26"/>
        <v>9</v>
      </c>
      <c r="AJ60" s="46"/>
      <c r="AK60" s="47">
        <f>'SJ Draw'!F69</f>
        <v>1</v>
      </c>
      <c r="AL60" s="80" t="s">
        <v>984</v>
      </c>
      <c r="AM60" s="80" t="s">
        <v>988</v>
      </c>
    </row>
    <row r="61" spans="1:40" x14ac:dyDescent="0.35">
      <c r="A61" s="28">
        <f>'SJ Draw'!A54</f>
        <v>7126</v>
      </c>
      <c r="B61" s="28" t="str">
        <f>'SJ Draw'!B54</f>
        <v>*</v>
      </c>
      <c r="C61" s="28" t="str">
        <f>'SJ Draw'!C54</f>
        <v>Grace Beatty</v>
      </c>
      <c r="D61" s="28" t="str">
        <f>'SJ Draw'!D54</f>
        <v>LITTLE MISS INDI</v>
      </c>
      <c r="E61" s="28" t="str">
        <f>'SJ Draw'!E54</f>
        <v>Stuartholme School - Toowong</v>
      </c>
      <c r="F61" s="117">
        <v>86.03</v>
      </c>
      <c r="G61" s="106">
        <v>0</v>
      </c>
      <c r="H61" s="124">
        <v>8</v>
      </c>
      <c r="I61" s="124">
        <f t="shared" si="19"/>
        <v>8</v>
      </c>
      <c r="J61" s="114"/>
      <c r="K61" s="113"/>
      <c r="L61" s="154"/>
      <c r="M61" s="113">
        <f t="shared" si="20"/>
        <v>0</v>
      </c>
      <c r="N61" s="113"/>
      <c r="O61" s="106">
        <v>12</v>
      </c>
      <c r="P61" s="106">
        <f>VLOOKUP(O61,Sheet2!$A$2:$B$32,2,FALSE)</f>
        <v>19</v>
      </c>
      <c r="Q61" s="140">
        <v>70.48</v>
      </c>
      <c r="R61" s="109">
        <v>0</v>
      </c>
      <c r="S61" s="121">
        <v>4</v>
      </c>
      <c r="T61" s="121">
        <f t="shared" si="21"/>
        <v>4</v>
      </c>
      <c r="U61" s="109">
        <v>11</v>
      </c>
      <c r="V61" s="109">
        <f>VLOOKUP(U61,Sheet2!$A$2:$B$32,2,FALSE)</f>
        <v>20</v>
      </c>
      <c r="W61" s="114">
        <v>39.22</v>
      </c>
      <c r="X61" s="113">
        <v>0</v>
      </c>
      <c r="Y61" s="118">
        <v>8</v>
      </c>
      <c r="Z61" s="118">
        <f t="shared" si="22"/>
        <v>8</v>
      </c>
      <c r="AA61" s="117">
        <v>71.819999999999993</v>
      </c>
      <c r="AB61" s="106">
        <v>12</v>
      </c>
      <c r="AC61" s="157">
        <v>4</v>
      </c>
      <c r="AD61" s="157">
        <f t="shared" si="23"/>
        <v>16</v>
      </c>
      <c r="AE61" s="157">
        <f t="shared" si="24"/>
        <v>24</v>
      </c>
      <c r="AF61" s="113">
        <v>13</v>
      </c>
      <c r="AG61" s="113">
        <f>VLOOKUP(AF61,Sheet2!$A$2:$B$32,2,FALSE)</f>
        <v>18</v>
      </c>
      <c r="AH61" s="45">
        <f t="shared" si="25"/>
        <v>57</v>
      </c>
      <c r="AI61" s="45">
        <f t="shared" si="26"/>
        <v>10</v>
      </c>
      <c r="AJ61" s="46"/>
      <c r="AK61" s="47">
        <f>'SJ Draw'!F54</f>
        <v>1</v>
      </c>
      <c r="AL61" s="80" t="s">
        <v>984</v>
      </c>
      <c r="AM61" s="80" t="s">
        <v>988</v>
      </c>
    </row>
    <row r="62" spans="1:40" x14ac:dyDescent="0.35">
      <c r="A62" s="28">
        <f>'SJ Draw'!A65</f>
        <v>6505</v>
      </c>
      <c r="B62" s="28">
        <f>'SJ Draw'!B65</f>
        <v>0</v>
      </c>
      <c r="C62" s="28" t="str">
        <f>'SJ Draw'!C65</f>
        <v>Tye Wickham</v>
      </c>
      <c r="D62" s="28" t="str">
        <f>'SJ Draw'!D65</f>
        <v>COMMANDO</v>
      </c>
      <c r="E62" s="28" t="str">
        <f>'SJ Draw'!E65</f>
        <v>The Scots PGC College - Warwick</v>
      </c>
      <c r="F62" s="117">
        <v>88.16</v>
      </c>
      <c r="G62" s="106">
        <v>0</v>
      </c>
      <c r="H62" s="124">
        <v>0</v>
      </c>
      <c r="I62" s="124">
        <f t="shared" si="19"/>
        <v>0</v>
      </c>
      <c r="J62" s="114">
        <v>42.32</v>
      </c>
      <c r="K62" s="113">
        <v>0</v>
      </c>
      <c r="L62" s="154">
        <v>8</v>
      </c>
      <c r="M62" s="113">
        <f t="shared" si="20"/>
        <v>8</v>
      </c>
      <c r="N62" s="113">
        <v>8</v>
      </c>
      <c r="O62" s="106">
        <v>6</v>
      </c>
      <c r="P62" s="106">
        <f>VLOOKUP(O62,Sheet2!$A$2:$B$32,2,FALSE)</f>
        <v>25</v>
      </c>
      <c r="Q62" s="140" t="s">
        <v>992</v>
      </c>
      <c r="R62" s="109"/>
      <c r="S62" s="121"/>
      <c r="T62" s="121">
        <f t="shared" si="21"/>
        <v>0</v>
      </c>
      <c r="U62" s="109"/>
      <c r="V62" s="109">
        <f>VLOOKUP(U62,Sheet2!$A$2:$B$32,2,FALSE)</f>
        <v>0</v>
      </c>
      <c r="W62" s="114">
        <v>41.38</v>
      </c>
      <c r="X62" s="113">
        <v>0</v>
      </c>
      <c r="Y62" s="118">
        <v>0</v>
      </c>
      <c r="Z62" s="118">
        <f t="shared" si="22"/>
        <v>0</v>
      </c>
      <c r="AA62" s="117">
        <v>42.06</v>
      </c>
      <c r="AB62" s="106">
        <v>0</v>
      </c>
      <c r="AC62" s="157">
        <v>0</v>
      </c>
      <c r="AD62" s="157">
        <f t="shared" si="23"/>
        <v>0</v>
      </c>
      <c r="AE62" s="157">
        <f t="shared" si="24"/>
        <v>0</v>
      </c>
      <c r="AF62" s="113">
        <v>4</v>
      </c>
      <c r="AG62" s="113">
        <f>VLOOKUP(AF62,Sheet2!$A$2:$B$32,2,FALSE)</f>
        <v>27</v>
      </c>
      <c r="AH62" s="45">
        <f t="shared" si="25"/>
        <v>52</v>
      </c>
      <c r="AI62" s="45">
        <f t="shared" si="26"/>
        <v>11</v>
      </c>
      <c r="AJ62" s="46"/>
      <c r="AK62" s="47">
        <f>'SJ Draw'!F65</f>
        <v>1</v>
      </c>
      <c r="AL62" s="80" t="s">
        <v>984</v>
      </c>
      <c r="AM62" s="80" t="s">
        <v>989</v>
      </c>
    </row>
    <row r="63" spans="1:40" x14ac:dyDescent="0.35">
      <c r="A63" s="28">
        <f>'SJ Draw'!A58</f>
        <v>6156</v>
      </c>
      <c r="B63" s="28">
        <f>'SJ Draw'!B58</f>
        <v>0</v>
      </c>
      <c r="C63" s="28" t="str">
        <f>'SJ Draw'!C58</f>
        <v>Rebecca Roellgen</v>
      </c>
      <c r="D63" s="28" t="str">
        <f>'SJ Draw'!D58</f>
        <v>GOLD COAST</v>
      </c>
      <c r="E63" s="28" t="str">
        <f>'SJ Draw'!E58</f>
        <v>The Glennie School - Toowoomba</v>
      </c>
      <c r="F63" s="117">
        <v>81.180000000000007</v>
      </c>
      <c r="G63" s="106">
        <v>0</v>
      </c>
      <c r="H63" s="124">
        <v>4</v>
      </c>
      <c r="I63" s="124">
        <f t="shared" si="19"/>
        <v>4</v>
      </c>
      <c r="J63" s="114"/>
      <c r="K63" s="113"/>
      <c r="L63" s="154"/>
      <c r="M63" s="113">
        <f t="shared" si="20"/>
        <v>0</v>
      </c>
      <c r="N63" s="113"/>
      <c r="O63" s="106">
        <v>9</v>
      </c>
      <c r="P63" s="106">
        <f>VLOOKUP(O63,Sheet2!$A$2:$B$32,2,FALSE)</f>
        <v>22</v>
      </c>
      <c r="Q63" s="140">
        <v>58.43</v>
      </c>
      <c r="R63" s="109">
        <v>0</v>
      </c>
      <c r="S63" s="121">
        <v>0</v>
      </c>
      <c r="T63" s="121">
        <f t="shared" si="21"/>
        <v>0</v>
      </c>
      <c r="U63" s="109">
        <v>3</v>
      </c>
      <c r="V63" s="109">
        <f>VLOOKUP(U63,Sheet2!$A$2:$B$32,2,FALSE)</f>
        <v>28</v>
      </c>
      <c r="W63" s="114" t="s">
        <v>992</v>
      </c>
      <c r="X63" s="113"/>
      <c r="Y63" s="118"/>
      <c r="Z63" s="118">
        <f t="shared" si="22"/>
        <v>0</v>
      </c>
      <c r="AA63" s="117"/>
      <c r="AB63" s="106"/>
      <c r="AC63" s="157"/>
      <c r="AD63" s="157"/>
      <c r="AE63" s="157"/>
      <c r="AF63" s="113"/>
      <c r="AG63" s="113">
        <f>VLOOKUP(AF63,Sheet2!$A$2:$B$32,2,FALSE)</f>
        <v>0</v>
      </c>
      <c r="AH63" s="45">
        <f t="shared" si="25"/>
        <v>50</v>
      </c>
      <c r="AI63" s="45">
        <v>12</v>
      </c>
      <c r="AJ63" s="46"/>
      <c r="AK63" s="47">
        <f>'SJ Draw'!F58</f>
        <v>1</v>
      </c>
      <c r="AL63" s="80" t="s">
        <v>984</v>
      </c>
      <c r="AM63" s="80" t="s">
        <v>989</v>
      </c>
    </row>
    <row r="64" spans="1:40" s="54" customFormat="1" x14ac:dyDescent="0.35">
      <c r="A64" s="28">
        <f>'SJ Draw'!A67</f>
        <v>6717</v>
      </c>
      <c r="B64" s="28">
        <f>'SJ Draw'!B67</f>
        <v>0</v>
      </c>
      <c r="C64" s="28" t="str">
        <f>'SJ Draw'!C67</f>
        <v>Tom Coggan</v>
      </c>
      <c r="D64" s="28" t="str">
        <f>'SJ Draw'!D67</f>
        <v>HEART OF HEARTS</v>
      </c>
      <c r="E64" s="28" t="str">
        <f>'SJ Draw'!E67</f>
        <v>Toowoomba Grammar School</v>
      </c>
      <c r="F64" s="117" t="s">
        <v>904</v>
      </c>
      <c r="G64" s="106"/>
      <c r="H64" s="124"/>
      <c r="I64" s="124"/>
      <c r="J64" s="114"/>
      <c r="K64" s="113"/>
      <c r="L64" s="154"/>
      <c r="M64" s="113">
        <f t="shared" si="20"/>
        <v>0</v>
      </c>
      <c r="N64" s="113"/>
      <c r="O64" s="106"/>
      <c r="P64" s="106">
        <f>VLOOKUP(O64,Sheet2!$A$2:$B$32,2,FALSE)</f>
        <v>0</v>
      </c>
      <c r="Q64" s="140">
        <v>71.81</v>
      </c>
      <c r="R64" s="109">
        <v>0</v>
      </c>
      <c r="S64" s="121">
        <v>0</v>
      </c>
      <c r="T64" s="121">
        <f t="shared" si="21"/>
        <v>0</v>
      </c>
      <c r="U64" s="109">
        <v>7</v>
      </c>
      <c r="V64" s="109">
        <f>VLOOKUP(U64,Sheet2!$A$2:$B$32,2,FALSE)</f>
        <v>24</v>
      </c>
      <c r="W64" s="114">
        <v>41.25</v>
      </c>
      <c r="X64" s="113">
        <v>0</v>
      </c>
      <c r="Y64" s="118">
        <v>0</v>
      </c>
      <c r="Z64" s="118">
        <f t="shared" si="22"/>
        <v>0</v>
      </c>
      <c r="AA64" s="117">
        <v>48.03</v>
      </c>
      <c r="AB64" s="106">
        <v>0</v>
      </c>
      <c r="AC64" s="157">
        <v>0</v>
      </c>
      <c r="AD64" s="157">
        <f>AC64+AB64</f>
        <v>0</v>
      </c>
      <c r="AE64" s="157">
        <f>AD64+Z64</f>
        <v>0</v>
      </c>
      <c r="AF64" s="113">
        <v>6</v>
      </c>
      <c r="AG64" s="113">
        <f>VLOOKUP(AF64,Sheet2!$A$2:$B$32,2,FALSE)</f>
        <v>25</v>
      </c>
      <c r="AH64" s="45">
        <f t="shared" si="25"/>
        <v>49</v>
      </c>
      <c r="AI64" s="45">
        <f>RANK(AH64,$AH$52:$AH$70,0)</f>
        <v>13</v>
      </c>
      <c r="AJ64" s="46"/>
      <c r="AK64" s="47">
        <f>'SJ Draw'!F67</f>
        <v>1</v>
      </c>
      <c r="AL64" s="80" t="s">
        <v>984</v>
      </c>
      <c r="AM64" s="80" t="s">
        <v>988</v>
      </c>
      <c r="AN64" s="80"/>
    </row>
    <row r="65" spans="1:40" x14ac:dyDescent="0.35">
      <c r="A65" s="28">
        <f>'SJ Draw'!A56</f>
        <v>7354</v>
      </c>
      <c r="B65" s="28">
        <f>'SJ Draw'!B56</f>
        <v>0</v>
      </c>
      <c r="C65" s="28" t="str">
        <f>'SJ Draw'!C56</f>
        <v>Olivia Sutton</v>
      </c>
      <c r="D65" s="28" t="str">
        <f>'SJ Draw'!D56</f>
        <v>LOCKITIN</v>
      </c>
      <c r="E65" s="28" t="str">
        <f>'SJ Draw'!E56</f>
        <v>Assumption College - Warwick</v>
      </c>
      <c r="F65" s="117">
        <v>82.92</v>
      </c>
      <c r="G65" s="106">
        <v>0</v>
      </c>
      <c r="H65" s="124">
        <v>4</v>
      </c>
      <c r="I65" s="124">
        <f>H65+G65</f>
        <v>4</v>
      </c>
      <c r="J65" s="114"/>
      <c r="K65" s="113"/>
      <c r="L65" s="154"/>
      <c r="M65" s="113">
        <f t="shared" si="20"/>
        <v>0</v>
      </c>
      <c r="N65" s="113"/>
      <c r="O65" s="106">
        <v>10</v>
      </c>
      <c r="P65" s="106">
        <f>VLOOKUP(O65,Sheet2!$A$2:$B$32,2,FALSE)</f>
        <v>21</v>
      </c>
      <c r="Q65" s="140" t="s">
        <v>992</v>
      </c>
      <c r="R65" s="109"/>
      <c r="S65" s="121"/>
      <c r="T65" s="121">
        <f t="shared" si="21"/>
        <v>0</v>
      </c>
      <c r="U65" s="109"/>
      <c r="V65" s="109">
        <f>VLOOKUP(U65,Sheet2!$A$2:$B$32,2,FALSE)</f>
        <v>0</v>
      </c>
      <c r="W65" s="114">
        <v>38.5</v>
      </c>
      <c r="X65" s="113">
        <v>0</v>
      </c>
      <c r="Y65" s="118">
        <v>8</v>
      </c>
      <c r="Z65" s="118">
        <f t="shared" si="22"/>
        <v>8</v>
      </c>
      <c r="AA65" s="117">
        <v>52.93</v>
      </c>
      <c r="AB65" s="106">
        <v>1</v>
      </c>
      <c r="AC65" s="157">
        <v>0</v>
      </c>
      <c r="AD65" s="157">
        <f>AC65+AB65</f>
        <v>1</v>
      </c>
      <c r="AE65" s="157">
        <f>AD65+Z65</f>
        <v>9</v>
      </c>
      <c r="AF65" s="113">
        <v>12</v>
      </c>
      <c r="AG65" s="113">
        <f>VLOOKUP(AF65,Sheet2!$A$2:$B$32,2,FALSE)</f>
        <v>19</v>
      </c>
      <c r="AH65" s="45">
        <f t="shared" si="25"/>
        <v>40</v>
      </c>
      <c r="AI65" s="45">
        <f>RANK(AH65,$AH$52:$AH$70,0)</f>
        <v>14</v>
      </c>
      <c r="AJ65" s="46"/>
      <c r="AK65" s="47">
        <f>'SJ Draw'!F56</f>
        <v>1</v>
      </c>
      <c r="AL65" s="80" t="s">
        <v>984</v>
      </c>
      <c r="AM65" s="80" t="s">
        <v>988</v>
      </c>
    </row>
    <row r="66" spans="1:40" x14ac:dyDescent="0.35">
      <c r="A66" s="28">
        <f>'SJ Draw'!A57</f>
        <v>7168</v>
      </c>
      <c r="B66" s="28">
        <f>'SJ Draw'!B57</f>
        <v>0</v>
      </c>
      <c r="C66" s="28" t="str">
        <f>'SJ Draw'!C57</f>
        <v>Claudia Eggerling</v>
      </c>
      <c r="D66" s="28" t="str">
        <f>'SJ Draw'!D57</f>
        <v>NOTDANEPRINCE</v>
      </c>
      <c r="E66" s="28" t="str">
        <f>'SJ Draw'!E57</f>
        <v>Wandoan State School P-10 - Wandoan</v>
      </c>
      <c r="F66" s="117" t="s">
        <v>904</v>
      </c>
      <c r="G66" s="106"/>
      <c r="H66" s="124"/>
      <c r="I66" s="124"/>
      <c r="J66" s="114"/>
      <c r="K66" s="113"/>
      <c r="L66" s="154"/>
      <c r="M66" s="113">
        <f t="shared" si="20"/>
        <v>0</v>
      </c>
      <c r="N66" s="113"/>
      <c r="O66" s="106"/>
      <c r="P66" s="106">
        <f>VLOOKUP(O66,Sheet2!$A$2:$B$32,2,FALSE)</f>
        <v>0</v>
      </c>
      <c r="Q66" s="140">
        <v>82.61</v>
      </c>
      <c r="R66" s="109">
        <v>0</v>
      </c>
      <c r="S66" s="121">
        <v>5</v>
      </c>
      <c r="T66" s="121">
        <f t="shared" si="21"/>
        <v>5</v>
      </c>
      <c r="U66" s="109">
        <v>13</v>
      </c>
      <c r="V66" s="109">
        <f>VLOOKUP(U66,Sheet2!$A$2:$B$32,2,FALSE)</f>
        <v>18</v>
      </c>
      <c r="W66" s="114">
        <v>58.72</v>
      </c>
      <c r="X66" s="113">
        <v>0</v>
      </c>
      <c r="Y66" s="118">
        <v>4</v>
      </c>
      <c r="Z66" s="118">
        <f t="shared" si="22"/>
        <v>4</v>
      </c>
      <c r="AA66" s="117" t="s">
        <v>992</v>
      </c>
      <c r="AB66" s="106"/>
      <c r="AC66" s="157"/>
      <c r="AD66" s="157"/>
      <c r="AE66" s="157"/>
      <c r="AF66" s="113"/>
      <c r="AG66" s="113">
        <f>VLOOKUP(AF66,Sheet2!$A$2:$B$32,2,FALSE)</f>
        <v>0</v>
      </c>
      <c r="AH66" s="45">
        <f t="shared" si="25"/>
        <v>18</v>
      </c>
      <c r="AI66" s="45">
        <f>RANK(AH66,$AH$52:$AH$70,0)</f>
        <v>15</v>
      </c>
      <c r="AJ66" s="46"/>
      <c r="AK66" s="47">
        <f>'SJ Draw'!F57</f>
        <v>1</v>
      </c>
      <c r="AL66" s="80" t="s">
        <v>984</v>
      </c>
      <c r="AM66" s="80" t="s">
        <v>988</v>
      </c>
    </row>
    <row r="67" spans="1:40" x14ac:dyDescent="0.35">
      <c r="A67" s="125">
        <f>'SJ Draw'!A55</f>
        <v>6261</v>
      </c>
      <c r="B67" s="125" t="str">
        <f>'SJ Draw'!B55</f>
        <v>SCR</v>
      </c>
      <c r="C67" s="125" t="str">
        <f>'SJ Draw'!C55</f>
        <v>Piper Wise</v>
      </c>
      <c r="D67" s="125" t="str">
        <f>'SJ Draw'!D55</f>
        <v>GARNET TALISMAN</v>
      </c>
      <c r="E67" s="125" t="str">
        <f>'SJ Draw'!E55</f>
        <v>The Glennie School - Toowoomba</v>
      </c>
      <c r="F67" s="126"/>
      <c r="G67" s="127"/>
      <c r="H67" s="128"/>
      <c r="I67" s="128"/>
      <c r="J67" s="131"/>
      <c r="K67" s="132"/>
      <c r="L67" s="155"/>
      <c r="M67" s="132">
        <f t="shared" si="20"/>
        <v>0</v>
      </c>
      <c r="N67" s="132"/>
      <c r="O67" s="127"/>
      <c r="P67" s="127">
        <f>VLOOKUP(O67,Sheet2!$A$2:$B$32,2,FALSE)</f>
        <v>0</v>
      </c>
      <c r="Q67" s="141"/>
      <c r="R67" s="129"/>
      <c r="S67" s="130"/>
      <c r="T67" s="130"/>
      <c r="U67" s="129"/>
      <c r="V67" s="129">
        <f>VLOOKUP(U67,Sheet2!$A$2:$B$32,2,FALSE)</f>
        <v>0</v>
      </c>
      <c r="W67" s="131"/>
      <c r="X67" s="132"/>
      <c r="Y67" s="133"/>
      <c r="Z67" s="133"/>
      <c r="AA67" s="126"/>
      <c r="AB67" s="127"/>
      <c r="AC67" s="158"/>
      <c r="AD67" s="158"/>
      <c r="AE67" s="158"/>
      <c r="AF67" s="132"/>
      <c r="AG67" s="132">
        <f>VLOOKUP(AF67,Sheet2!$A$2:$B$32,2,FALSE)</f>
        <v>0</v>
      </c>
      <c r="AH67" s="134">
        <f t="shared" si="25"/>
        <v>0</v>
      </c>
      <c r="AI67" s="45"/>
      <c r="AJ67" s="135"/>
      <c r="AK67" s="136">
        <f>'SJ Draw'!F55</f>
        <v>0</v>
      </c>
      <c r="AL67" s="137"/>
      <c r="AM67" s="137"/>
      <c r="AN67" s="137"/>
    </row>
    <row r="68" spans="1:40" x14ac:dyDescent="0.35">
      <c r="A68" s="125">
        <f>'SJ Draw'!A59</f>
        <v>6473</v>
      </c>
      <c r="B68" s="125" t="str">
        <f>'SJ Draw'!B59</f>
        <v>SCR</v>
      </c>
      <c r="C68" s="125" t="str">
        <f>'SJ Draw'!C59</f>
        <v>Olivia Galetto</v>
      </c>
      <c r="D68" s="125" t="str">
        <f>'SJ Draw'!D59</f>
        <v>ARTURO KALYPSO</v>
      </c>
      <c r="E68" s="125" t="str">
        <f>'SJ Draw'!E59</f>
        <v>West Moreton Anglican College - Karrabin</v>
      </c>
      <c r="F68" s="126"/>
      <c r="G68" s="127"/>
      <c r="H68" s="128"/>
      <c r="I68" s="128"/>
      <c r="J68" s="131"/>
      <c r="K68" s="132"/>
      <c r="L68" s="155"/>
      <c r="M68" s="132">
        <f t="shared" si="20"/>
        <v>0</v>
      </c>
      <c r="N68" s="132"/>
      <c r="O68" s="127"/>
      <c r="P68" s="127">
        <f>VLOOKUP(O68,Sheet2!$A$2:$B$32,2,FALSE)</f>
        <v>0</v>
      </c>
      <c r="Q68" s="141"/>
      <c r="R68" s="129"/>
      <c r="S68" s="130"/>
      <c r="T68" s="130"/>
      <c r="U68" s="129"/>
      <c r="V68" s="129">
        <f>VLOOKUP(U68,Sheet2!$A$2:$B$32,2,FALSE)</f>
        <v>0</v>
      </c>
      <c r="W68" s="131"/>
      <c r="X68" s="132"/>
      <c r="Y68" s="133"/>
      <c r="Z68" s="133"/>
      <c r="AA68" s="126"/>
      <c r="AB68" s="127"/>
      <c r="AC68" s="158"/>
      <c r="AD68" s="158"/>
      <c r="AE68" s="158"/>
      <c r="AF68" s="132"/>
      <c r="AG68" s="132">
        <f>VLOOKUP(AF68,Sheet2!$A$2:$B$32,2,FALSE)</f>
        <v>0</v>
      </c>
      <c r="AH68" s="134">
        <f t="shared" si="25"/>
        <v>0</v>
      </c>
      <c r="AI68" s="45"/>
      <c r="AJ68" s="135"/>
      <c r="AK68" s="136">
        <f>'SJ Draw'!F59</f>
        <v>1</v>
      </c>
      <c r="AL68" s="137" t="s">
        <v>984</v>
      </c>
      <c r="AM68" s="137" t="s">
        <v>988</v>
      </c>
      <c r="AN68" s="137"/>
    </row>
    <row r="69" spans="1:40" s="54" customFormat="1" x14ac:dyDescent="0.35">
      <c r="A69" s="125">
        <f>'SJ Draw'!A66</f>
        <v>6770</v>
      </c>
      <c r="B69" s="125" t="str">
        <f>'SJ Draw'!B66</f>
        <v>***</v>
      </c>
      <c r="C69" s="125" t="str">
        <f>'SJ Draw'!C66</f>
        <v>Jemma Brown</v>
      </c>
      <c r="D69" s="125" t="str">
        <f>'SJ Draw'!D66</f>
        <v>JIVE BANDIT</v>
      </c>
      <c r="E69" s="125" t="str">
        <f>'SJ Draw'!E66</f>
        <v>Pittsworth State High School - Pittsworth</v>
      </c>
      <c r="F69" s="126"/>
      <c r="G69" s="127"/>
      <c r="H69" s="128"/>
      <c r="I69" s="128"/>
      <c r="J69" s="131"/>
      <c r="K69" s="132"/>
      <c r="L69" s="155"/>
      <c r="M69" s="132">
        <f t="shared" si="20"/>
        <v>0</v>
      </c>
      <c r="N69" s="132"/>
      <c r="O69" s="127"/>
      <c r="P69" s="127">
        <f>VLOOKUP(O69,Sheet2!$A$2:$B$32,2,FALSE)</f>
        <v>0</v>
      </c>
      <c r="Q69" s="141"/>
      <c r="R69" s="129"/>
      <c r="S69" s="130"/>
      <c r="T69" s="130"/>
      <c r="U69" s="129"/>
      <c r="V69" s="129">
        <f>VLOOKUP(U69,Sheet2!$A$2:$B$32,2,FALSE)</f>
        <v>0</v>
      </c>
      <c r="W69" s="131"/>
      <c r="X69" s="132"/>
      <c r="Y69" s="133"/>
      <c r="Z69" s="133"/>
      <c r="AA69" s="126"/>
      <c r="AB69" s="127"/>
      <c r="AC69" s="158"/>
      <c r="AD69" s="158"/>
      <c r="AE69" s="158"/>
      <c r="AF69" s="132"/>
      <c r="AG69" s="132">
        <f>VLOOKUP(AF69,Sheet2!$A$2:$B$32,2,FALSE)</f>
        <v>0</v>
      </c>
      <c r="AH69" s="134">
        <f t="shared" si="25"/>
        <v>0</v>
      </c>
      <c r="AI69" s="45"/>
      <c r="AJ69" s="135"/>
      <c r="AK69" s="136">
        <f>'SJ Draw'!F66</f>
        <v>1</v>
      </c>
      <c r="AL69" s="137" t="s">
        <v>984</v>
      </c>
      <c r="AM69" s="137" t="s">
        <v>988</v>
      </c>
      <c r="AN69" s="137"/>
    </row>
    <row r="70" spans="1:40" x14ac:dyDescent="0.35">
      <c r="A70" s="125">
        <f>'SJ Draw'!A71</f>
        <v>6515</v>
      </c>
      <c r="B70" s="125">
        <f>'SJ Draw'!B71</f>
        <v>0</v>
      </c>
      <c r="C70" s="125" t="str">
        <f>'SJ Draw'!C71</f>
        <v>Samantha Robertson</v>
      </c>
      <c r="D70" s="125" t="str">
        <f>'SJ Draw'!D71</f>
        <v>PIAURORA GT</v>
      </c>
      <c r="E70" s="125" t="str">
        <f>'SJ Draw'!E71</f>
        <v>The Scots PGC College - Warwick</v>
      </c>
      <c r="F70" s="126"/>
      <c r="G70" s="127"/>
      <c r="H70" s="128"/>
      <c r="I70" s="128"/>
      <c r="J70" s="131"/>
      <c r="K70" s="132"/>
      <c r="L70" s="155"/>
      <c r="M70" s="132">
        <f t="shared" si="20"/>
        <v>0</v>
      </c>
      <c r="N70" s="132"/>
      <c r="O70" s="127"/>
      <c r="P70" s="127">
        <f>VLOOKUP(O70,Sheet2!$A$2:$B$32,2,FALSE)</f>
        <v>0</v>
      </c>
      <c r="Q70" s="141"/>
      <c r="R70" s="129"/>
      <c r="S70" s="130"/>
      <c r="T70" s="130"/>
      <c r="U70" s="129"/>
      <c r="V70" s="129">
        <f>VLOOKUP(U70,Sheet2!$A$2:$B$32,2,FALSE)</f>
        <v>0</v>
      </c>
      <c r="W70" s="131"/>
      <c r="X70" s="132"/>
      <c r="Y70" s="133"/>
      <c r="Z70" s="133"/>
      <c r="AA70" s="126"/>
      <c r="AB70" s="127"/>
      <c r="AC70" s="158"/>
      <c r="AD70" s="158"/>
      <c r="AE70" s="158"/>
      <c r="AF70" s="132"/>
      <c r="AG70" s="132">
        <f>VLOOKUP(AF70,Sheet2!$A$2:$B$32,2,FALSE)</f>
        <v>0</v>
      </c>
      <c r="AH70" s="134">
        <f t="shared" si="25"/>
        <v>0</v>
      </c>
      <c r="AI70" s="45"/>
      <c r="AJ70" s="135"/>
      <c r="AK70" s="136">
        <f>'SJ Draw'!F71</f>
        <v>1</v>
      </c>
      <c r="AL70" s="137"/>
      <c r="AM70" s="137"/>
      <c r="AN70" s="137"/>
    </row>
    <row r="71" spans="1:40" x14ac:dyDescent="0.35">
      <c r="A71" s="31" t="s">
        <v>14</v>
      </c>
      <c r="B71" s="31"/>
      <c r="C71" s="99">
        <f>SUM(AK52:AK70)</f>
        <v>18</v>
      </c>
      <c r="D71" s="31"/>
      <c r="E71" s="30"/>
      <c r="F71" s="142"/>
      <c r="G71" s="47"/>
      <c r="H71" s="143"/>
      <c r="I71" s="143"/>
      <c r="J71" s="142"/>
      <c r="K71" s="47"/>
      <c r="L71" s="143"/>
      <c r="M71" s="47"/>
      <c r="N71" s="47"/>
      <c r="O71" s="47"/>
      <c r="P71" s="47"/>
      <c r="Q71" s="142"/>
      <c r="R71" s="47"/>
      <c r="S71" s="143"/>
      <c r="T71" s="143"/>
      <c r="U71" s="47"/>
      <c r="V71" s="47"/>
      <c r="W71" s="142"/>
      <c r="X71" s="47"/>
      <c r="Y71" s="144"/>
      <c r="Z71" s="144"/>
      <c r="AA71" s="142"/>
      <c r="AB71" s="47"/>
      <c r="AC71" s="144"/>
      <c r="AD71" s="144"/>
      <c r="AE71" s="144"/>
      <c r="AF71" s="47"/>
      <c r="AG71" s="47"/>
      <c r="AH71" s="47"/>
      <c r="AI71" s="47"/>
      <c r="AJ71" s="145"/>
      <c r="AK71" s="47"/>
    </row>
    <row r="72" spans="1:40" ht="15.5" x14ac:dyDescent="0.35">
      <c r="A72" s="161" t="s">
        <v>82</v>
      </c>
      <c r="B72" s="161"/>
      <c r="C72" s="161"/>
      <c r="D72" s="161"/>
      <c r="E72" s="161"/>
      <c r="F72" s="142"/>
      <c r="G72" s="47"/>
      <c r="H72" s="143"/>
      <c r="I72" s="143"/>
      <c r="J72" s="142"/>
      <c r="K72" s="47"/>
      <c r="L72" s="143"/>
      <c r="M72" s="47"/>
      <c r="N72" s="47"/>
      <c r="O72" s="47"/>
      <c r="P72" s="47"/>
      <c r="Q72" s="142"/>
      <c r="R72" s="47"/>
      <c r="S72" s="143"/>
      <c r="T72" s="143"/>
      <c r="U72" s="47"/>
      <c r="V72" s="47"/>
      <c r="W72" s="142"/>
      <c r="X72" s="47"/>
      <c r="Y72" s="144"/>
      <c r="Z72" s="144"/>
      <c r="AA72" s="142"/>
      <c r="AB72" s="47"/>
      <c r="AC72" s="144"/>
      <c r="AD72" s="144"/>
      <c r="AE72" s="144"/>
      <c r="AF72" s="47"/>
      <c r="AG72" s="47"/>
      <c r="AH72" s="47"/>
      <c r="AI72" s="47"/>
      <c r="AJ72" s="145"/>
      <c r="AK72" s="47"/>
    </row>
    <row r="73" spans="1:40" x14ac:dyDescent="0.35">
      <c r="A73" s="28">
        <f>'SJ Draw'!A80</f>
        <v>6981</v>
      </c>
      <c r="B73" s="28" t="str">
        <f>'SJ Draw'!B80</f>
        <v>**</v>
      </c>
      <c r="C73" s="28" t="str">
        <f>'SJ Draw'!C80</f>
        <v>Dakota Cooke</v>
      </c>
      <c r="D73" s="28" t="str">
        <f>'SJ Draw'!D80</f>
        <v>ROCKET SCIENCE</v>
      </c>
      <c r="E73" s="28" t="str">
        <f>'SJ Draw'!E80</f>
        <v>Oakey State High School - Oakey</v>
      </c>
      <c r="F73" s="117">
        <v>74.56</v>
      </c>
      <c r="G73" s="106">
        <v>0</v>
      </c>
      <c r="H73" s="124">
        <v>0</v>
      </c>
      <c r="I73" s="124">
        <f t="shared" ref="I73:I83" si="27">H73+G73</f>
        <v>0</v>
      </c>
      <c r="J73" s="114">
        <v>31.37</v>
      </c>
      <c r="K73" s="113">
        <v>0</v>
      </c>
      <c r="L73" s="154">
        <v>0</v>
      </c>
      <c r="M73" s="154">
        <v>0</v>
      </c>
      <c r="N73" s="154">
        <v>0</v>
      </c>
      <c r="O73" s="106">
        <v>1</v>
      </c>
      <c r="P73" s="106">
        <f>VLOOKUP(O73,Sheet2!$A$2:$B$32,2,FALSE)</f>
        <v>30</v>
      </c>
      <c r="Q73" s="140">
        <v>56.05</v>
      </c>
      <c r="R73" s="109">
        <v>0</v>
      </c>
      <c r="S73" s="121">
        <v>4</v>
      </c>
      <c r="T73" s="121">
        <f t="shared" ref="T73:T80" si="28">S73+R73</f>
        <v>4</v>
      </c>
      <c r="U73" s="109">
        <v>2</v>
      </c>
      <c r="V73" s="109">
        <f>VLOOKUP(U73,Sheet2!$A$2:$B$32,2,FALSE)</f>
        <v>29</v>
      </c>
      <c r="W73" s="114">
        <v>36.200000000000003</v>
      </c>
      <c r="X73" s="113">
        <v>0</v>
      </c>
      <c r="Y73" s="118">
        <v>4</v>
      </c>
      <c r="Z73" s="118">
        <f t="shared" ref="Z73:Z82" si="29">Y73+X73</f>
        <v>4</v>
      </c>
      <c r="AA73" s="117">
        <v>37.090000000000003</v>
      </c>
      <c r="AB73" s="106">
        <v>0</v>
      </c>
      <c r="AC73" s="157">
        <v>0</v>
      </c>
      <c r="AD73" s="157">
        <f t="shared" ref="AD73:AD82" si="30">AC73+AB73</f>
        <v>0</v>
      </c>
      <c r="AE73" s="157">
        <f t="shared" ref="AE73:AE82" si="31">AD73+Z73</f>
        <v>4</v>
      </c>
      <c r="AF73" s="113">
        <v>4</v>
      </c>
      <c r="AG73" s="113">
        <f>VLOOKUP(AF73,Sheet2!$A$2:$B$32,2,FALSE)</f>
        <v>27</v>
      </c>
      <c r="AH73" s="45">
        <f t="shared" ref="AH73:AH86" si="32">AG73+V73+P73</f>
        <v>86</v>
      </c>
      <c r="AI73" s="45">
        <f t="shared" ref="AI73:AI81" si="33">RANK(AH73,$AH$73:$AH$87,0)</f>
        <v>1</v>
      </c>
      <c r="AJ73" s="46"/>
      <c r="AK73" s="47">
        <f>'SJ Draw'!F80</f>
        <v>1</v>
      </c>
      <c r="AL73" s="80" t="s">
        <v>984</v>
      </c>
      <c r="AM73" s="80" t="s">
        <v>988</v>
      </c>
      <c r="AN73" s="80" t="s">
        <v>989</v>
      </c>
    </row>
    <row r="74" spans="1:40" s="54" customFormat="1" x14ac:dyDescent="0.35">
      <c r="A74" s="28">
        <f>'SJ Draw'!A82</f>
        <v>6609</v>
      </c>
      <c r="B74" s="28">
        <f>'SJ Draw'!B82</f>
        <v>0</v>
      </c>
      <c r="C74" s="28" t="str">
        <f>'SJ Draw'!C82</f>
        <v>Jasmine Holland</v>
      </c>
      <c r="D74" s="28" t="str">
        <f>'SJ Draw'!D82</f>
        <v>TORNADO</v>
      </c>
      <c r="E74" s="28" t="str">
        <f>'SJ Draw'!E82</f>
        <v>Nambour Christian College - Nambour</v>
      </c>
      <c r="F74" s="117">
        <v>75.069999999999993</v>
      </c>
      <c r="G74" s="106">
        <v>0</v>
      </c>
      <c r="H74" s="124">
        <v>0</v>
      </c>
      <c r="I74" s="124">
        <f t="shared" si="27"/>
        <v>0</v>
      </c>
      <c r="J74" s="114">
        <v>45.6</v>
      </c>
      <c r="K74" s="113">
        <v>0</v>
      </c>
      <c r="L74" s="154">
        <v>4</v>
      </c>
      <c r="M74" s="113">
        <f t="shared" ref="M74:M86" si="34">L74+K74</f>
        <v>4</v>
      </c>
      <c r="N74" s="113">
        <v>4</v>
      </c>
      <c r="O74" s="106">
        <v>2</v>
      </c>
      <c r="P74" s="106">
        <f>VLOOKUP(O74,Sheet2!$A$2:$B$32,2,FALSE)</f>
        <v>29</v>
      </c>
      <c r="Q74" s="140">
        <v>70.03</v>
      </c>
      <c r="R74" s="109">
        <v>0</v>
      </c>
      <c r="S74" s="121">
        <v>8</v>
      </c>
      <c r="T74" s="121">
        <f t="shared" si="28"/>
        <v>8</v>
      </c>
      <c r="U74" s="109">
        <v>6</v>
      </c>
      <c r="V74" s="109">
        <f>VLOOKUP(U74,Sheet2!$A$2:$B$32,2,FALSE)</f>
        <v>25</v>
      </c>
      <c r="W74" s="114">
        <v>36.840000000000003</v>
      </c>
      <c r="X74" s="113">
        <v>0</v>
      </c>
      <c r="Y74" s="118">
        <v>0</v>
      </c>
      <c r="Z74" s="118">
        <f t="shared" si="29"/>
        <v>0</v>
      </c>
      <c r="AA74" s="117">
        <v>33.83</v>
      </c>
      <c r="AB74" s="106">
        <v>0</v>
      </c>
      <c r="AC74" s="157">
        <v>0</v>
      </c>
      <c r="AD74" s="157">
        <f t="shared" si="30"/>
        <v>0</v>
      </c>
      <c r="AE74" s="157">
        <f t="shared" si="31"/>
        <v>0</v>
      </c>
      <c r="AF74" s="113">
        <v>1</v>
      </c>
      <c r="AG74" s="113">
        <f>VLOOKUP(AF74,Sheet2!$A$2:$B$32,2,FALSE)</f>
        <v>30</v>
      </c>
      <c r="AH74" s="45">
        <f t="shared" si="32"/>
        <v>84</v>
      </c>
      <c r="AI74" s="45">
        <f t="shared" si="33"/>
        <v>2</v>
      </c>
      <c r="AJ74" s="46"/>
      <c r="AK74" s="47">
        <f>'SJ Draw'!F82</f>
        <v>1</v>
      </c>
      <c r="AL74" s="80" t="s">
        <v>984</v>
      </c>
      <c r="AM74" s="80" t="s">
        <v>988</v>
      </c>
      <c r="AN74" s="80" t="s">
        <v>989</v>
      </c>
    </row>
    <row r="75" spans="1:40" x14ac:dyDescent="0.35">
      <c r="A75" s="28">
        <f>'SJ Draw'!A81</f>
        <v>7381</v>
      </c>
      <c r="B75" s="28">
        <f>'SJ Draw'!B81</f>
        <v>0</v>
      </c>
      <c r="C75" s="28" t="str">
        <f>'SJ Draw'!C81</f>
        <v>Olivia Sutton</v>
      </c>
      <c r="D75" s="28" t="str">
        <f>'SJ Draw'!D81</f>
        <v>CENTAZURE</v>
      </c>
      <c r="E75" s="28" t="str">
        <f>'SJ Draw'!E81</f>
        <v>Assumption College - Warwick</v>
      </c>
      <c r="F75" s="117">
        <v>84.47</v>
      </c>
      <c r="G75" s="106">
        <v>0</v>
      </c>
      <c r="H75" s="124">
        <v>4</v>
      </c>
      <c r="I75" s="124">
        <f t="shared" si="27"/>
        <v>4</v>
      </c>
      <c r="J75" s="114"/>
      <c r="K75" s="113"/>
      <c r="L75" s="154"/>
      <c r="M75" s="113">
        <f t="shared" si="34"/>
        <v>0</v>
      </c>
      <c r="N75" s="113"/>
      <c r="O75" s="106">
        <v>5</v>
      </c>
      <c r="P75" s="106">
        <f>VLOOKUP(O75,Sheet2!$A$2:$B$32,2,FALSE)</f>
        <v>26</v>
      </c>
      <c r="Q75" s="140">
        <v>64.31</v>
      </c>
      <c r="R75" s="109">
        <v>0</v>
      </c>
      <c r="S75" s="121">
        <v>4</v>
      </c>
      <c r="T75" s="121">
        <f t="shared" si="28"/>
        <v>4</v>
      </c>
      <c r="U75" s="109">
        <v>3</v>
      </c>
      <c r="V75" s="109">
        <f>VLOOKUP(U75,Sheet2!$A$2:$B$32,2,FALSE)</f>
        <v>28</v>
      </c>
      <c r="W75" s="114">
        <v>48.91</v>
      </c>
      <c r="X75" s="113">
        <v>0</v>
      </c>
      <c r="Y75" s="118">
        <v>4</v>
      </c>
      <c r="Z75" s="118">
        <f t="shared" si="29"/>
        <v>4</v>
      </c>
      <c r="AA75" s="117">
        <v>36.380000000000003</v>
      </c>
      <c r="AB75" s="106">
        <v>0</v>
      </c>
      <c r="AC75" s="157">
        <v>0</v>
      </c>
      <c r="AD75" s="157">
        <f t="shared" si="30"/>
        <v>0</v>
      </c>
      <c r="AE75" s="157">
        <f t="shared" si="31"/>
        <v>4</v>
      </c>
      <c r="AF75" s="113">
        <v>3</v>
      </c>
      <c r="AG75" s="113">
        <f>VLOOKUP(AF75,Sheet2!$A$2:$B$32,2,FALSE)</f>
        <v>28</v>
      </c>
      <c r="AH75" s="45">
        <f t="shared" si="32"/>
        <v>82</v>
      </c>
      <c r="AI75" s="45">
        <f t="shared" si="33"/>
        <v>3</v>
      </c>
      <c r="AJ75" s="46"/>
      <c r="AK75" s="47">
        <f>'SJ Draw'!F81</f>
        <v>1</v>
      </c>
      <c r="AL75" s="80" t="s">
        <v>984</v>
      </c>
      <c r="AM75" s="80" t="s">
        <v>988</v>
      </c>
    </row>
    <row r="76" spans="1:40" x14ac:dyDescent="0.35">
      <c r="A76" s="28">
        <f>'SJ Draw'!A75</f>
        <v>7377</v>
      </c>
      <c r="B76" s="28" t="str">
        <f>'SJ Draw'!B75</f>
        <v>*</v>
      </c>
      <c r="C76" s="28" t="str">
        <f>'SJ Draw'!C75</f>
        <v>Jasmine Holland</v>
      </c>
      <c r="D76" s="28" t="str">
        <f>'SJ Draw'!D75</f>
        <v>PURBECK FINALE</v>
      </c>
      <c r="E76" s="28" t="str">
        <f>'SJ Draw'!E75</f>
        <v>Nambour Christian College - Nambour</v>
      </c>
      <c r="F76" s="117">
        <v>80.69</v>
      </c>
      <c r="G76" s="106">
        <v>0</v>
      </c>
      <c r="H76" s="124"/>
      <c r="I76" s="124">
        <f t="shared" si="27"/>
        <v>0</v>
      </c>
      <c r="J76" s="114">
        <v>68.41</v>
      </c>
      <c r="K76" s="113">
        <v>19</v>
      </c>
      <c r="L76" s="154">
        <v>16</v>
      </c>
      <c r="M76" s="113">
        <f t="shared" si="34"/>
        <v>35</v>
      </c>
      <c r="N76" s="113">
        <v>35</v>
      </c>
      <c r="O76" s="106">
        <v>3</v>
      </c>
      <c r="P76" s="106">
        <f>VLOOKUP(O76,Sheet2!$A$2:$B$32,2,FALSE)</f>
        <v>28</v>
      </c>
      <c r="Q76" s="140">
        <v>66.56</v>
      </c>
      <c r="R76" s="109">
        <v>0</v>
      </c>
      <c r="S76" s="121">
        <v>4</v>
      </c>
      <c r="T76" s="121">
        <f t="shared" si="28"/>
        <v>4</v>
      </c>
      <c r="U76" s="109">
        <v>4</v>
      </c>
      <c r="V76" s="109">
        <f>VLOOKUP(U76,Sheet2!$A$2:$B$32,2,FALSE)</f>
        <v>27</v>
      </c>
      <c r="W76" s="114">
        <v>38.159999999999997</v>
      </c>
      <c r="X76" s="113">
        <v>0</v>
      </c>
      <c r="Y76" s="118">
        <v>4</v>
      </c>
      <c r="Z76" s="118">
        <f t="shared" si="29"/>
        <v>4</v>
      </c>
      <c r="AA76" s="117">
        <v>41.63</v>
      </c>
      <c r="AB76" s="106">
        <v>0</v>
      </c>
      <c r="AC76" s="157">
        <v>0</v>
      </c>
      <c r="AD76" s="157">
        <f t="shared" si="30"/>
        <v>0</v>
      </c>
      <c r="AE76" s="157">
        <f t="shared" si="31"/>
        <v>4</v>
      </c>
      <c r="AF76" s="113">
        <v>5</v>
      </c>
      <c r="AG76" s="113">
        <f>VLOOKUP(AF76,Sheet2!$A$2:$B$32,2,FALSE)</f>
        <v>26</v>
      </c>
      <c r="AH76" s="45">
        <f t="shared" si="32"/>
        <v>81</v>
      </c>
      <c r="AI76" s="45">
        <f t="shared" si="33"/>
        <v>4</v>
      </c>
      <c r="AJ76" s="46"/>
      <c r="AK76" s="47">
        <f>'SJ Draw'!F75</f>
        <v>1</v>
      </c>
      <c r="AL76" s="80" t="s">
        <v>984</v>
      </c>
      <c r="AM76" s="80" t="s">
        <v>988</v>
      </c>
      <c r="AN76" s="80" t="s">
        <v>989</v>
      </c>
    </row>
    <row r="77" spans="1:40" x14ac:dyDescent="0.35">
      <c r="A77" s="28">
        <f>'SJ Draw'!A77</f>
        <v>6474</v>
      </c>
      <c r="B77" s="28">
        <f>'SJ Draw'!B77</f>
        <v>0</v>
      </c>
      <c r="C77" s="28" t="str">
        <f>'SJ Draw'!C77</f>
        <v>Georgia Rohde</v>
      </c>
      <c r="D77" s="28" t="str">
        <f>'SJ Draw'!D77</f>
        <v>BOURNE IDENTITY</v>
      </c>
      <c r="E77" s="28" t="str">
        <f>'SJ Draw'!E77</f>
        <v>The Scots PGC College - Warwick</v>
      </c>
      <c r="F77" s="117">
        <v>79.72</v>
      </c>
      <c r="G77" s="106">
        <v>0</v>
      </c>
      <c r="H77" s="124">
        <v>8</v>
      </c>
      <c r="I77" s="124">
        <f t="shared" si="27"/>
        <v>8</v>
      </c>
      <c r="J77" s="114"/>
      <c r="K77" s="113"/>
      <c r="L77" s="154"/>
      <c r="M77" s="113">
        <f t="shared" si="34"/>
        <v>0</v>
      </c>
      <c r="N77" s="113"/>
      <c r="O77" s="106">
        <v>7</v>
      </c>
      <c r="P77" s="106">
        <f>VLOOKUP(O77,Sheet2!$A$2:$B$32,2,FALSE)</f>
        <v>24</v>
      </c>
      <c r="Q77" s="140">
        <v>69.61</v>
      </c>
      <c r="R77" s="109">
        <v>0</v>
      </c>
      <c r="S77" s="121">
        <v>0</v>
      </c>
      <c r="T77" s="121">
        <f t="shared" si="28"/>
        <v>0</v>
      </c>
      <c r="U77" s="109">
        <v>1</v>
      </c>
      <c r="V77" s="109">
        <f>VLOOKUP(U77,Sheet2!$A$2:$B$32,2,FALSE)</f>
        <v>30</v>
      </c>
      <c r="W77" s="114">
        <v>38.72</v>
      </c>
      <c r="X77" s="113">
        <v>0</v>
      </c>
      <c r="Y77" s="118">
        <v>4</v>
      </c>
      <c r="Z77" s="118">
        <f t="shared" si="29"/>
        <v>4</v>
      </c>
      <c r="AA77" s="117">
        <v>50.36</v>
      </c>
      <c r="AB77" s="106">
        <v>0</v>
      </c>
      <c r="AC77" s="157">
        <v>4</v>
      </c>
      <c r="AD77" s="157">
        <f t="shared" si="30"/>
        <v>4</v>
      </c>
      <c r="AE77" s="157">
        <f t="shared" si="31"/>
        <v>8</v>
      </c>
      <c r="AF77" s="113">
        <v>9</v>
      </c>
      <c r="AG77" s="113">
        <f>VLOOKUP(AF77,Sheet2!$A$2:$B$32,2,FALSE)</f>
        <v>22</v>
      </c>
      <c r="AH77" s="45">
        <f t="shared" si="32"/>
        <v>76</v>
      </c>
      <c r="AI77" s="45">
        <f t="shared" si="33"/>
        <v>5</v>
      </c>
      <c r="AJ77" s="46"/>
      <c r="AK77" s="47">
        <f>'SJ Draw'!F77</f>
        <v>1</v>
      </c>
      <c r="AL77" s="80" t="s">
        <v>984</v>
      </c>
      <c r="AM77" s="80" t="s">
        <v>989</v>
      </c>
    </row>
    <row r="78" spans="1:40" x14ac:dyDescent="0.35">
      <c r="A78" s="28">
        <f>'SJ Draw'!A79</f>
        <v>7311</v>
      </c>
      <c r="B78" s="28">
        <f>'SJ Draw'!B79</f>
        <v>0</v>
      </c>
      <c r="C78" s="28" t="str">
        <f>'SJ Draw'!C79</f>
        <v>Tom Coggan</v>
      </c>
      <c r="D78" s="28" t="str">
        <f>'SJ Draw'!D79</f>
        <v>CLIFTON TASMAN</v>
      </c>
      <c r="E78" s="28" t="str">
        <f>'SJ Draw'!E79</f>
        <v>Toowoomba Grammar School</v>
      </c>
      <c r="F78" s="117">
        <v>85.25</v>
      </c>
      <c r="G78" s="106">
        <v>0</v>
      </c>
      <c r="H78" s="124">
        <v>4</v>
      </c>
      <c r="I78" s="124">
        <f t="shared" si="27"/>
        <v>4</v>
      </c>
      <c r="J78" s="114"/>
      <c r="K78" s="113"/>
      <c r="L78" s="154"/>
      <c r="M78" s="113">
        <f t="shared" si="34"/>
        <v>0</v>
      </c>
      <c r="N78" s="113"/>
      <c r="O78" s="106">
        <v>6</v>
      </c>
      <c r="P78" s="106">
        <f>VLOOKUP(O78,Sheet2!$A$2:$B$32,2,FALSE)</f>
        <v>25</v>
      </c>
      <c r="Q78" s="140">
        <v>71.31</v>
      </c>
      <c r="R78" s="109">
        <v>0</v>
      </c>
      <c r="S78" s="121">
        <v>4</v>
      </c>
      <c r="T78" s="121">
        <f t="shared" si="28"/>
        <v>4</v>
      </c>
      <c r="U78" s="109">
        <v>5</v>
      </c>
      <c r="V78" s="109">
        <f>VLOOKUP(U78,Sheet2!$A$2:$B$32,2,FALSE)</f>
        <v>26</v>
      </c>
      <c r="W78" s="114">
        <v>38.47</v>
      </c>
      <c r="X78" s="113">
        <v>0</v>
      </c>
      <c r="Y78" s="118">
        <v>4</v>
      </c>
      <c r="Z78" s="118">
        <f t="shared" si="29"/>
        <v>4</v>
      </c>
      <c r="AA78" s="117">
        <v>47.71</v>
      </c>
      <c r="AB78" s="106">
        <v>0</v>
      </c>
      <c r="AC78" s="157">
        <v>0</v>
      </c>
      <c r="AD78" s="157">
        <f t="shared" si="30"/>
        <v>0</v>
      </c>
      <c r="AE78" s="157">
        <f t="shared" si="31"/>
        <v>4</v>
      </c>
      <c r="AF78" s="113">
        <v>7</v>
      </c>
      <c r="AG78" s="113">
        <f>VLOOKUP(AF78,Sheet2!$A$2:$B$32,2,FALSE)</f>
        <v>24</v>
      </c>
      <c r="AH78" s="45">
        <f t="shared" si="32"/>
        <v>75</v>
      </c>
      <c r="AI78" s="45">
        <f t="shared" si="33"/>
        <v>6</v>
      </c>
      <c r="AJ78" s="46"/>
      <c r="AK78" s="47">
        <f>'SJ Draw'!F79</f>
        <v>1</v>
      </c>
      <c r="AL78" s="80" t="s">
        <v>984</v>
      </c>
      <c r="AM78" s="80" t="s">
        <v>988</v>
      </c>
    </row>
    <row r="79" spans="1:40" x14ac:dyDescent="0.35">
      <c r="A79" s="28">
        <f>'SJ Draw'!A83</f>
        <v>6972</v>
      </c>
      <c r="B79" s="28">
        <f>'SJ Draw'!B83</f>
        <v>0</v>
      </c>
      <c r="C79" s="28" t="str">
        <f>'SJ Draw'!C83</f>
        <v>Tamsyn Breeze</v>
      </c>
      <c r="D79" s="28" t="str">
        <f>'SJ Draw'!D83</f>
        <v>THE CLANDY MAN CAN</v>
      </c>
      <c r="E79" s="28" t="str">
        <f>'SJ Draw'!E83</f>
        <v>West Moreton Anglican College - Karrabin</v>
      </c>
      <c r="F79" s="117">
        <v>86.81</v>
      </c>
      <c r="G79" s="106">
        <v>0</v>
      </c>
      <c r="H79" s="124">
        <v>8</v>
      </c>
      <c r="I79" s="124">
        <f t="shared" si="27"/>
        <v>8</v>
      </c>
      <c r="J79" s="114"/>
      <c r="K79" s="113"/>
      <c r="L79" s="154"/>
      <c r="M79" s="113">
        <f t="shared" si="34"/>
        <v>0</v>
      </c>
      <c r="N79" s="113"/>
      <c r="O79" s="106">
        <v>10</v>
      </c>
      <c r="P79" s="106">
        <f>VLOOKUP(O79,Sheet2!$A$2:$B$32,2,FALSE)</f>
        <v>21</v>
      </c>
      <c r="Q79" s="140">
        <v>75.77</v>
      </c>
      <c r="R79" s="109">
        <v>0</v>
      </c>
      <c r="S79" s="121">
        <v>12</v>
      </c>
      <c r="T79" s="121">
        <f t="shared" si="28"/>
        <v>12</v>
      </c>
      <c r="U79" s="109">
        <v>8</v>
      </c>
      <c r="V79" s="109">
        <f>VLOOKUP(U79,Sheet2!$A$2:$B$32,2,FALSE)</f>
        <v>23</v>
      </c>
      <c r="W79" s="114">
        <v>38.85</v>
      </c>
      <c r="X79" s="113">
        <v>0</v>
      </c>
      <c r="Y79" s="118">
        <v>0</v>
      </c>
      <c r="Z79" s="118">
        <f t="shared" si="29"/>
        <v>0</v>
      </c>
      <c r="AA79" s="117">
        <v>47.75</v>
      </c>
      <c r="AB79" s="106">
        <v>0</v>
      </c>
      <c r="AC79" s="157">
        <v>0</v>
      </c>
      <c r="AD79" s="157">
        <f t="shared" si="30"/>
        <v>0</v>
      </c>
      <c r="AE79" s="157">
        <f t="shared" si="31"/>
        <v>0</v>
      </c>
      <c r="AF79" s="113">
        <v>2</v>
      </c>
      <c r="AG79" s="113">
        <f>VLOOKUP(AF79,Sheet2!$A$2:$B$32,2,FALSE)</f>
        <v>29</v>
      </c>
      <c r="AH79" s="45">
        <f t="shared" si="32"/>
        <v>73</v>
      </c>
      <c r="AI79" s="45">
        <f t="shared" si="33"/>
        <v>7</v>
      </c>
      <c r="AJ79" s="46"/>
      <c r="AK79" s="47">
        <f>'SJ Draw'!F83</f>
        <v>1</v>
      </c>
      <c r="AL79" s="80" t="s">
        <v>984</v>
      </c>
      <c r="AM79" s="80" t="s">
        <v>988</v>
      </c>
      <c r="AN79" s="80" t="s">
        <v>989</v>
      </c>
    </row>
    <row r="80" spans="1:40" x14ac:dyDescent="0.35">
      <c r="A80" s="28">
        <f>'SJ Draw'!A88</f>
        <v>7061</v>
      </c>
      <c r="B80" s="28">
        <f>'SJ Draw'!B88</f>
        <v>0</v>
      </c>
      <c r="C80" s="28" t="str">
        <f>'SJ Draw'!C88</f>
        <v>Lexi Wilkinson</v>
      </c>
      <c r="D80" s="28" t="str">
        <f>'SJ Draw'!D88</f>
        <v>ALL ENERGY</v>
      </c>
      <c r="E80" s="28" t="str">
        <f>'SJ Draw'!E88</f>
        <v xml:space="preserve">Toowoomba Anglican College &amp; Preparatory School - </v>
      </c>
      <c r="F80" s="117">
        <v>82.35</v>
      </c>
      <c r="G80" s="106">
        <v>0</v>
      </c>
      <c r="H80" s="124">
        <v>8</v>
      </c>
      <c r="I80" s="124">
        <f t="shared" si="27"/>
        <v>8</v>
      </c>
      <c r="J80" s="114"/>
      <c r="K80" s="113"/>
      <c r="L80" s="154"/>
      <c r="M80" s="113">
        <f t="shared" si="34"/>
        <v>0</v>
      </c>
      <c r="N80" s="113"/>
      <c r="O80" s="106">
        <v>8</v>
      </c>
      <c r="P80" s="106">
        <f>VLOOKUP(O80,Sheet2!$A$2:$B$32,2,FALSE)</f>
        <v>23</v>
      </c>
      <c r="Q80" s="140">
        <v>79.09</v>
      </c>
      <c r="R80" s="109">
        <v>2</v>
      </c>
      <c r="S80" s="121">
        <v>8</v>
      </c>
      <c r="T80" s="121">
        <f t="shared" si="28"/>
        <v>10</v>
      </c>
      <c r="U80" s="109">
        <v>7</v>
      </c>
      <c r="V80" s="109">
        <f>VLOOKUP(U80,Sheet2!$A$2:$B$32,2,FALSE)</f>
        <v>24</v>
      </c>
      <c r="W80" s="114">
        <v>48.56</v>
      </c>
      <c r="X80" s="113">
        <v>0</v>
      </c>
      <c r="Y80" s="118">
        <v>8</v>
      </c>
      <c r="Z80" s="118">
        <f t="shared" si="29"/>
        <v>8</v>
      </c>
      <c r="AA80" s="117">
        <v>44.65</v>
      </c>
      <c r="AB80" s="106">
        <v>0</v>
      </c>
      <c r="AC80" s="157">
        <v>4</v>
      </c>
      <c r="AD80" s="157">
        <f t="shared" si="30"/>
        <v>4</v>
      </c>
      <c r="AE80" s="157">
        <f t="shared" si="31"/>
        <v>12</v>
      </c>
      <c r="AF80" s="113">
        <v>10</v>
      </c>
      <c r="AG80" s="113">
        <f>VLOOKUP(AF80,Sheet2!$A$2:$B$32,2,FALSE)</f>
        <v>21</v>
      </c>
      <c r="AH80" s="45">
        <f t="shared" si="32"/>
        <v>68</v>
      </c>
      <c r="AI80" s="45">
        <f t="shared" si="33"/>
        <v>8</v>
      </c>
      <c r="AJ80" s="46"/>
      <c r="AK80" s="47">
        <f>'SJ Draw'!F88</f>
        <v>1</v>
      </c>
      <c r="AL80" s="80" t="s">
        <v>984</v>
      </c>
      <c r="AM80" s="80" t="s">
        <v>988</v>
      </c>
    </row>
    <row r="81" spans="1:40" x14ac:dyDescent="0.35">
      <c r="A81" s="28">
        <f>'SJ Draw'!A84</f>
        <v>5793</v>
      </c>
      <c r="B81" s="28">
        <f>'SJ Draw'!B84</f>
        <v>0</v>
      </c>
      <c r="C81" s="28" t="str">
        <f>'SJ Draw'!C84</f>
        <v>Lauren Bougoure</v>
      </c>
      <c r="D81" s="28" t="str">
        <f>'SJ Draw'!D84</f>
        <v>BUSH HILL LORD EMILIO</v>
      </c>
      <c r="E81" s="28" t="str">
        <f>'SJ Draw'!E84</f>
        <v>Fairholme College - Toowoomba</v>
      </c>
      <c r="F81" s="117">
        <v>85.12</v>
      </c>
      <c r="G81" s="106">
        <v>0</v>
      </c>
      <c r="H81" s="124">
        <v>8</v>
      </c>
      <c r="I81" s="124">
        <f t="shared" si="27"/>
        <v>8</v>
      </c>
      <c r="J81" s="114"/>
      <c r="K81" s="113"/>
      <c r="L81" s="154"/>
      <c r="M81" s="113">
        <f t="shared" si="34"/>
        <v>0</v>
      </c>
      <c r="N81" s="113"/>
      <c r="O81" s="106">
        <v>9</v>
      </c>
      <c r="P81" s="106">
        <f>VLOOKUP(O81,Sheet2!$A$2:$B$32,2,FALSE)</f>
        <v>22</v>
      </c>
      <c r="Q81" s="140" t="s">
        <v>992</v>
      </c>
      <c r="R81" s="109"/>
      <c r="S81" s="121"/>
      <c r="T81" s="121"/>
      <c r="U81" s="109"/>
      <c r="V81" s="109">
        <f>VLOOKUP(U81,Sheet2!$A$2:$B$32,2,FALSE)</f>
        <v>0</v>
      </c>
      <c r="W81" s="114">
        <v>37.090000000000003</v>
      </c>
      <c r="X81" s="113">
        <v>0</v>
      </c>
      <c r="Y81" s="118">
        <v>0</v>
      </c>
      <c r="Z81" s="118">
        <f t="shared" si="29"/>
        <v>0</v>
      </c>
      <c r="AA81" s="117">
        <v>44.96</v>
      </c>
      <c r="AB81" s="106">
        <v>0</v>
      </c>
      <c r="AC81" s="157">
        <v>8</v>
      </c>
      <c r="AD81" s="157">
        <f t="shared" si="30"/>
        <v>8</v>
      </c>
      <c r="AE81" s="157">
        <f t="shared" si="31"/>
        <v>8</v>
      </c>
      <c r="AF81" s="113">
        <v>8</v>
      </c>
      <c r="AG81" s="113">
        <f>VLOOKUP(AF81,Sheet2!$A$2:$B$32,2,FALSE)</f>
        <v>23</v>
      </c>
      <c r="AH81" s="45">
        <f t="shared" si="32"/>
        <v>45</v>
      </c>
      <c r="AI81" s="45">
        <f t="shared" si="33"/>
        <v>9</v>
      </c>
      <c r="AJ81" s="46" t="s">
        <v>1000</v>
      </c>
      <c r="AK81" s="47">
        <f>'SJ Draw'!F84</f>
        <v>1</v>
      </c>
      <c r="AL81" s="80" t="s">
        <v>984</v>
      </c>
      <c r="AM81" s="80" t="s">
        <v>989</v>
      </c>
    </row>
    <row r="82" spans="1:40" x14ac:dyDescent="0.35">
      <c r="A82" s="28">
        <f>'SJ Draw'!A86</f>
        <v>7392</v>
      </c>
      <c r="B82" s="28" t="str">
        <f>'SJ Draw'!B86</f>
        <v>***</v>
      </c>
      <c r="C82" s="28" t="str">
        <f>'SJ Draw'!C86</f>
        <v>Mitchell Mack</v>
      </c>
      <c r="D82" s="28" t="str">
        <f>'SJ Draw'!D86</f>
        <v>KITARA CATTIER</v>
      </c>
      <c r="E82" s="28" t="str">
        <f>'SJ Draw'!E86</f>
        <v>The Scots PGC College - Warwick</v>
      </c>
      <c r="F82" s="117">
        <v>119.67</v>
      </c>
      <c r="G82" s="106">
        <v>7</v>
      </c>
      <c r="H82" s="124">
        <v>36</v>
      </c>
      <c r="I82" s="124">
        <f t="shared" si="27"/>
        <v>43</v>
      </c>
      <c r="J82" s="114"/>
      <c r="K82" s="113"/>
      <c r="L82" s="154"/>
      <c r="M82" s="113">
        <f t="shared" si="34"/>
        <v>0</v>
      </c>
      <c r="N82" s="113"/>
      <c r="O82" s="106">
        <v>11</v>
      </c>
      <c r="P82" s="106">
        <f>VLOOKUP(O82,Sheet2!$A$2:$B$32,2,FALSE)</f>
        <v>20</v>
      </c>
      <c r="Q82" s="140" t="s">
        <v>992</v>
      </c>
      <c r="R82" s="109"/>
      <c r="S82" s="121"/>
      <c r="T82" s="121"/>
      <c r="U82" s="109"/>
      <c r="V82" s="109">
        <f>VLOOKUP(U82,Sheet2!$A$2:$B$32,2,FALSE)</f>
        <v>0</v>
      </c>
      <c r="W82" s="114">
        <v>39.19</v>
      </c>
      <c r="X82" s="113">
        <v>0</v>
      </c>
      <c r="Y82" s="118">
        <v>0</v>
      </c>
      <c r="Z82" s="118">
        <f t="shared" si="29"/>
        <v>0</v>
      </c>
      <c r="AA82" s="117">
        <v>46.39</v>
      </c>
      <c r="AB82" s="106">
        <v>0</v>
      </c>
      <c r="AC82" s="157">
        <v>4</v>
      </c>
      <c r="AD82" s="157">
        <f t="shared" si="30"/>
        <v>4</v>
      </c>
      <c r="AE82" s="157">
        <f t="shared" si="31"/>
        <v>4</v>
      </c>
      <c r="AF82" s="113">
        <v>6</v>
      </c>
      <c r="AG82" s="113">
        <f>VLOOKUP(AF82,Sheet2!$A$2:$B$32,2,FALSE)</f>
        <v>25</v>
      </c>
      <c r="AH82" s="45">
        <f t="shared" si="32"/>
        <v>45</v>
      </c>
      <c r="AI82" s="45">
        <v>10</v>
      </c>
      <c r="AJ82" s="46" t="s">
        <v>1001</v>
      </c>
      <c r="AK82" s="47">
        <f>'SJ Draw'!F86</f>
        <v>1</v>
      </c>
      <c r="AL82" s="80" t="s">
        <v>984</v>
      </c>
      <c r="AM82" s="80" t="s">
        <v>989</v>
      </c>
    </row>
    <row r="83" spans="1:40" s="54" customFormat="1" x14ac:dyDescent="0.35">
      <c r="A83" s="28">
        <f>'SJ Draw'!A78</f>
        <v>7116</v>
      </c>
      <c r="B83" s="28">
        <f>'SJ Draw'!B78</f>
        <v>0</v>
      </c>
      <c r="C83" s="28" t="str">
        <f>'SJ Draw'!C78</f>
        <v>Lillian Orman</v>
      </c>
      <c r="D83" s="28" t="str">
        <f>'SJ Draw'!D78</f>
        <v>NZ POWERFULL</v>
      </c>
      <c r="E83" s="28" t="str">
        <f>'SJ Draw'!E78</f>
        <v>A.B. Patterson College - Arundel</v>
      </c>
      <c r="F83" s="117">
        <v>73.88</v>
      </c>
      <c r="G83" s="106">
        <v>0</v>
      </c>
      <c r="H83" s="124">
        <v>0</v>
      </c>
      <c r="I83" s="124">
        <f t="shared" si="27"/>
        <v>0</v>
      </c>
      <c r="J83" s="114" t="s">
        <v>992</v>
      </c>
      <c r="K83" s="113"/>
      <c r="L83" s="154"/>
      <c r="M83" s="113">
        <f t="shared" si="34"/>
        <v>0</v>
      </c>
      <c r="N83" s="113"/>
      <c r="O83" s="106">
        <v>4</v>
      </c>
      <c r="P83" s="106">
        <f>VLOOKUP(O83,Sheet2!$A$2:$B$32,2,FALSE)</f>
        <v>27</v>
      </c>
      <c r="Q83" s="140"/>
      <c r="R83" s="109">
        <v>0</v>
      </c>
      <c r="S83" s="121"/>
      <c r="T83" s="121"/>
      <c r="U83" s="109"/>
      <c r="V83" s="109">
        <f>VLOOKUP(U83,Sheet2!$A$2:$B$32,2,FALSE)</f>
        <v>0</v>
      </c>
      <c r="W83" s="114"/>
      <c r="X83" s="113"/>
      <c r="Y83" s="118"/>
      <c r="Z83" s="118"/>
      <c r="AA83" s="117"/>
      <c r="AB83" s="106"/>
      <c r="AC83" s="157"/>
      <c r="AD83" s="157"/>
      <c r="AE83" s="157"/>
      <c r="AF83" s="113"/>
      <c r="AG83" s="113">
        <f>VLOOKUP(AF83,Sheet2!$A$2:$B$32,2,FALSE)</f>
        <v>0</v>
      </c>
      <c r="AH83" s="45">
        <f t="shared" si="32"/>
        <v>27</v>
      </c>
      <c r="AI83" s="45">
        <f>RANK(AH83,$AH$73:$AH$87,0)</f>
        <v>11</v>
      </c>
      <c r="AJ83" s="46"/>
      <c r="AK83" s="47">
        <f>'SJ Draw'!F78</f>
        <v>1</v>
      </c>
      <c r="AL83" s="80" t="s">
        <v>984</v>
      </c>
      <c r="AM83" s="80" t="s">
        <v>988</v>
      </c>
      <c r="AN83" s="80"/>
    </row>
    <row r="84" spans="1:40" x14ac:dyDescent="0.35">
      <c r="A84" s="125">
        <f>'SJ Draw'!A76</f>
        <v>6702</v>
      </c>
      <c r="B84" s="125" t="s">
        <v>904</v>
      </c>
      <c r="C84" s="125" t="str">
        <f>'SJ Draw'!C76</f>
        <v>Cecilia Palmer</v>
      </c>
      <c r="D84" s="125" t="str">
        <f>'SJ Draw'!D76</f>
        <v>BALLY MOUNTAIN</v>
      </c>
      <c r="E84" s="125" t="str">
        <f>'SJ Draw'!E76</f>
        <v>Somerville House - South Brisbane</v>
      </c>
      <c r="F84" s="126"/>
      <c r="G84" s="127"/>
      <c r="H84" s="128"/>
      <c r="I84" s="128"/>
      <c r="J84" s="131"/>
      <c r="K84" s="132"/>
      <c r="L84" s="155"/>
      <c r="M84" s="132">
        <f t="shared" si="34"/>
        <v>0</v>
      </c>
      <c r="N84" s="132"/>
      <c r="O84" s="127"/>
      <c r="P84" s="127">
        <f>VLOOKUP(O84,Sheet2!$A$2:$B$32,2,FALSE)</f>
        <v>0</v>
      </c>
      <c r="Q84" s="141"/>
      <c r="R84" s="129"/>
      <c r="S84" s="130"/>
      <c r="T84" s="130"/>
      <c r="U84" s="129"/>
      <c r="V84" s="129">
        <f>VLOOKUP(U84,Sheet2!$A$2:$B$32,2,FALSE)</f>
        <v>0</v>
      </c>
      <c r="W84" s="131"/>
      <c r="X84" s="132"/>
      <c r="Y84" s="133"/>
      <c r="Z84" s="133"/>
      <c r="AA84" s="126"/>
      <c r="AB84" s="127"/>
      <c r="AC84" s="158"/>
      <c r="AD84" s="158"/>
      <c r="AE84" s="158"/>
      <c r="AF84" s="132"/>
      <c r="AG84" s="132">
        <f>VLOOKUP(AF84,Sheet2!$A$2:$B$32,2,FALSE)</f>
        <v>0</v>
      </c>
      <c r="AH84" s="134">
        <f t="shared" si="32"/>
        <v>0</v>
      </c>
      <c r="AI84" s="45"/>
      <c r="AJ84" s="135"/>
      <c r="AK84" s="136">
        <f>'SJ Draw'!F76</f>
        <v>1</v>
      </c>
      <c r="AL84" s="137" t="s">
        <v>984</v>
      </c>
      <c r="AM84" s="137" t="s">
        <v>988</v>
      </c>
      <c r="AN84" s="137"/>
    </row>
    <row r="85" spans="1:40" x14ac:dyDescent="0.35">
      <c r="A85" s="125">
        <f>'SJ Draw'!A85</f>
        <v>6729</v>
      </c>
      <c r="B85" s="125" t="str">
        <f>'SJ Draw'!B85</f>
        <v>SCR</v>
      </c>
      <c r="C85" s="125" t="str">
        <f>'SJ Draw'!C85</f>
        <v>Ashlee Sturgess</v>
      </c>
      <c r="D85" s="125" t="str">
        <f>'SJ Draw'!D85</f>
        <v>JUST IS</v>
      </c>
      <c r="E85" s="125" t="str">
        <f>'SJ Draw'!E85</f>
        <v>Chinchilla State High School - Chinchilla</v>
      </c>
      <c r="F85" s="126"/>
      <c r="G85" s="127"/>
      <c r="H85" s="128"/>
      <c r="I85" s="128"/>
      <c r="J85" s="131"/>
      <c r="K85" s="132"/>
      <c r="L85" s="155"/>
      <c r="M85" s="132">
        <f t="shared" si="34"/>
        <v>0</v>
      </c>
      <c r="N85" s="132"/>
      <c r="O85" s="127"/>
      <c r="P85" s="127">
        <f>VLOOKUP(O85,Sheet2!$A$2:$B$32,2,FALSE)</f>
        <v>0</v>
      </c>
      <c r="Q85" s="141"/>
      <c r="R85" s="129"/>
      <c r="S85" s="130"/>
      <c r="T85" s="130"/>
      <c r="U85" s="129"/>
      <c r="V85" s="129">
        <f>VLOOKUP(U85,Sheet2!$A$2:$B$32,2,FALSE)</f>
        <v>0</v>
      </c>
      <c r="W85" s="131"/>
      <c r="X85" s="132"/>
      <c r="Y85" s="133"/>
      <c r="Z85" s="133"/>
      <c r="AA85" s="126"/>
      <c r="AB85" s="127"/>
      <c r="AC85" s="158"/>
      <c r="AD85" s="158"/>
      <c r="AE85" s="158"/>
      <c r="AF85" s="132"/>
      <c r="AG85" s="132">
        <f>VLOOKUP(AF85,Sheet2!$A$2:$B$32,2,FALSE)</f>
        <v>0</v>
      </c>
      <c r="AH85" s="134">
        <f t="shared" si="32"/>
        <v>0</v>
      </c>
      <c r="AI85" s="45"/>
      <c r="AJ85" s="135"/>
      <c r="AK85" s="136">
        <f>'SJ Draw'!F85</f>
        <v>0</v>
      </c>
      <c r="AL85" s="137" t="s">
        <v>984</v>
      </c>
      <c r="AM85" s="137" t="s">
        <v>988</v>
      </c>
      <c r="AN85" s="137"/>
    </row>
    <row r="86" spans="1:40" x14ac:dyDescent="0.35">
      <c r="A86" s="28">
        <f>'SJ Draw'!A87</f>
        <v>6519</v>
      </c>
      <c r="B86" s="28">
        <f>'SJ Draw'!B87</f>
        <v>0</v>
      </c>
      <c r="C86" s="28" t="str">
        <f>'SJ Draw'!C87</f>
        <v>Dominique Holtkamp</v>
      </c>
      <c r="D86" s="28" t="str">
        <f>'SJ Draw'!D87</f>
        <v>WARREGO KATIE</v>
      </c>
      <c r="E86" s="28" t="str">
        <f>'SJ Draw'!E87</f>
        <v>Independent</v>
      </c>
      <c r="F86" s="117" t="s">
        <v>992</v>
      </c>
      <c r="G86" s="106"/>
      <c r="H86" s="124"/>
      <c r="I86" s="124"/>
      <c r="J86" s="114"/>
      <c r="K86" s="113"/>
      <c r="L86" s="154"/>
      <c r="M86" s="113">
        <f t="shared" si="34"/>
        <v>0</v>
      </c>
      <c r="N86" s="113"/>
      <c r="O86" s="106"/>
      <c r="P86" s="106">
        <f>VLOOKUP(O86,Sheet2!$A$2:$B$32,2,FALSE)</f>
        <v>0</v>
      </c>
      <c r="Q86" s="140" t="s">
        <v>992</v>
      </c>
      <c r="R86" s="109"/>
      <c r="S86" s="121"/>
      <c r="T86" s="121"/>
      <c r="U86" s="109"/>
      <c r="V86" s="109">
        <f>VLOOKUP(U86,Sheet2!$A$2:$B$32,2,FALSE)</f>
        <v>0</v>
      </c>
      <c r="W86" s="114">
        <v>63.97</v>
      </c>
      <c r="X86" s="113">
        <v>0</v>
      </c>
      <c r="Y86" s="118">
        <v>8</v>
      </c>
      <c r="Z86" s="118">
        <f>Y86+X86</f>
        <v>8</v>
      </c>
      <c r="AA86" s="117" t="s">
        <v>992</v>
      </c>
      <c r="AB86" s="106"/>
      <c r="AC86" s="157"/>
      <c r="AD86" s="157"/>
      <c r="AE86" s="157"/>
      <c r="AF86" s="113"/>
      <c r="AG86" s="113">
        <f>VLOOKUP(AF86,Sheet2!$A$2:$B$32,2,FALSE)</f>
        <v>0</v>
      </c>
      <c r="AH86" s="45">
        <f t="shared" si="32"/>
        <v>0</v>
      </c>
      <c r="AI86" s="45"/>
      <c r="AJ86" s="46"/>
      <c r="AK86" s="47">
        <f>'SJ Draw'!F87</f>
        <v>1</v>
      </c>
      <c r="AL86" s="80" t="s">
        <v>984</v>
      </c>
      <c r="AM86" s="80" t="s">
        <v>988</v>
      </c>
    </row>
    <row r="87" spans="1:40" s="54" customFormat="1" x14ac:dyDescent="0.35">
      <c r="A87" s="125">
        <f>'SJ Draw'!A89</f>
        <v>7120</v>
      </c>
      <c r="B87" s="125" t="str">
        <f>'SJ Draw'!B89</f>
        <v>SCR</v>
      </c>
      <c r="C87" s="125" t="str">
        <f>'SJ Draw'!C89</f>
        <v>Ellie Reedy</v>
      </c>
      <c r="D87" s="125" t="str">
        <f>'SJ Draw'!D89</f>
        <v>QUOLAS WOODEN EPONA</v>
      </c>
      <c r="E87" s="125" t="str">
        <f>'SJ Draw'!E89</f>
        <v>The Glennie School - Toowoomba</v>
      </c>
      <c r="F87" s="126"/>
      <c r="G87" s="127"/>
      <c r="H87" s="128"/>
      <c r="I87" s="128"/>
      <c r="J87" s="131"/>
      <c r="K87" s="132"/>
      <c r="L87" s="155"/>
      <c r="M87" s="132"/>
      <c r="N87" s="132"/>
      <c r="O87" s="127"/>
      <c r="P87" s="127"/>
      <c r="Q87" s="141"/>
      <c r="R87" s="129"/>
      <c r="S87" s="130"/>
      <c r="T87" s="130"/>
      <c r="U87" s="129"/>
      <c r="V87" s="129"/>
      <c r="W87" s="131"/>
      <c r="X87" s="132"/>
      <c r="Y87" s="133"/>
      <c r="Z87" s="133"/>
      <c r="AA87" s="126"/>
      <c r="AB87" s="127"/>
      <c r="AC87" s="158"/>
      <c r="AD87" s="158"/>
      <c r="AE87" s="158"/>
      <c r="AF87" s="132"/>
      <c r="AG87" s="132"/>
      <c r="AH87" s="134"/>
      <c r="AI87" s="45"/>
      <c r="AJ87" s="135"/>
      <c r="AK87" s="136">
        <f>'SJ Draw'!F89</f>
        <v>0</v>
      </c>
      <c r="AL87" s="137"/>
      <c r="AM87" s="137"/>
      <c r="AN87" s="137"/>
    </row>
    <row r="88" spans="1:40" x14ac:dyDescent="0.35">
      <c r="A88" s="31" t="s">
        <v>14</v>
      </c>
      <c r="B88" s="31"/>
      <c r="C88" s="99">
        <f>SUM(AK73:AK87)</f>
        <v>13</v>
      </c>
      <c r="D88" s="31"/>
      <c r="E88" s="30"/>
      <c r="F88" s="142"/>
      <c r="G88" s="47"/>
      <c r="H88" s="143"/>
      <c r="I88" s="143"/>
      <c r="J88" s="142"/>
      <c r="K88" s="47"/>
      <c r="L88" s="143"/>
      <c r="M88" s="47"/>
      <c r="N88" s="47"/>
      <c r="O88" s="47"/>
      <c r="P88" s="47"/>
      <c r="Q88" s="142"/>
      <c r="R88" s="47"/>
      <c r="S88" s="143"/>
      <c r="T88" s="143"/>
      <c r="U88" s="47"/>
      <c r="V88" s="47"/>
      <c r="W88" s="142"/>
      <c r="X88" s="47"/>
      <c r="Y88" s="144"/>
      <c r="Z88" s="144"/>
      <c r="AA88" s="142"/>
      <c r="AB88" s="47"/>
      <c r="AC88" s="144"/>
      <c r="AD88" s="144"/>
      <c r="AE88" s="144"/>
      <c r="AF88" s="47"/>
      <c r="AG88" s="47"/>
      <c r="AH88" s="47"/>
      <c r="AI88" s="47"/>
      <c r="AJ88" s="145"/>
      <c r="AK88" s="47"/>
    </row>
    <row r="89" spans="1:40" ht="15.5" x14ac:dyDescent="0.35">
      <c r="A89" s="161" t="s">
        <v>99</v>
      </c>
      <c r="B89" s="161"/>
      <c r="C89" s="161"/>
      <c r="D89" s="161"/>
      <c r="E89" s="161"/>
      <c r="F89" s="142"/>
      <c r="G89" s="47"/>
      <c r="H89" s="143"/>
      <c r="I89" s="143"/>
      <c r="J89" s="142"/>
      <c r="K89" s="47"/>
      <c r="L89" s="143"/>
      <c r="M89" s="47"/>
      <c r="N89" s="47"/>
      <c r="O89" s="47"/>
      <c r="P89" s="47"/>
      <c r="Q89" s="142"/>
      <c r="R89" s="47"/>
      <c r="S89" s="143"/>
      <c r="T89" s="143"/>
      <c r="U89" s="47"/>
      <c r="V89" s="47"/>
      <c r="W89" s="142"/>
      <c r="X89" s="47"/>
      <c r="Y89" s="144"/>
      <c r="Z89" s="144"/>
      <c r="AA89" s="142"/>
      <c r="AB89" s="47"/>
      <c r="AC89" s="144"/>
      <c r="AD89" s="144"/>
      <c r="AE89" s="144"/>
      <c r="AF89" s="47"/>
      <c r="AG89" s="47"/>
      <c r="AH89" s="47"/>
      <c r="AI89" s="47"/>
      <c r="AJ89" s="145"/>
      <c r="AK89" s="47"/>
    </row>
    <row r="90" spans="1:40" x14ac:dyDescent="0.35">
      <c r="A90" s="28">
        <f>'SJ Draw'!A97</f>
        <v>7244</v>
      </c>
      <c r="B90" s="28">
        <f>'SJ Draw'!B97</f>
        <v>0</v>
      </c>
      <c r="C90" s="28" t="str">
        <f>'SJ Draw'!C97</f>
        <v>Grace Muirhead</v>
      </c>
      <c r="D90" s="28" t="str">
        <f>'SJ Draw'!D97</f>
        <v>IN CAHOOTS</v>
      </c>
      <c r="E90" s="28" t="str">
        <f>'SJ Draw'!E97</f>
        <v>The Glennie School - Toowoomba</v>
      </c>
      <c r="F90" s="117">
        <v>72.53</v>
      </c>
      <c r="G90" s="106">
        <v>0</v>
      </c>
      <c r="H90" s="124">
        <v>0</v>
      </c>
      <c r="I90" s="124">
        <f t="shared" ref="I90:I104" si="35">H90+G90</f>
        <v>0</v>
      </c>
      <c r="J90" s="114">
        <v>41.9</v>
      </c>
      <c r="K90" s="113">
        <v>0</v>
      </c>
      <c r="L90" s="154">
        <v>0</v>
      </c>
      <c r="M90" s="113">
        <f t="shared" ref="M90:M104" si="36">L90+K90</f>
        <v>0</v>
      </c>
      <c r="N90" s="113">
        <v>0</v>
      </c>
      <c r="O90" s="106">
        <v>3</v>
      </c>
      <c r="P90" s="106">
        <f>VLOOKUP(O90,Sheet2!$A$2:$B$32,2,FALSE)</f>
        <v>28</v>
      </c>
      <c r="Q90" s="140">
        <v>60.83</v>
      </c>
      <c r="R90" s="109">
        <v>0</v>
      </c>
      <c r="S90" s="121">
        <v>0</v>
      </c>
      <c r="T90" s="121">
        <f t="shared" ref="T90:T100" si="37">S90+R90</f>
        <v>0</v>
      </c>
      <c r="U90" s="109">
        <v>2</v>
      </c>
      <c r="V90" s="109">
        <f>VLOOKUP(U90,Sheet2!$A$2:$B$32,2,FALSE)</f>
        <v>29</v>
      </c>
      <c r="W90" s="114">
        <v>37.840000000000003</v>
      </c>
      <c r="X90" s="113">
        <v>0</v>
      </c>
      <c r="Y90" s="118">
        <v>0</v>
      </c>
      <c r="Z90" s="118">
        <f t="shared" ref="Z90:Z98" si="38">Y90+X90</f>
        <v>0</v>
      </c>
      <c r="AA90" s="117">
        <v>41.76</v>
      </c>
      <c r="AB90" s="106">
        <v>0</v>
      </c>
      <c r="AC90" s="157">
        <v>0</v>
      </c>
      <c r="AD90" s="157">
        <f t="shared" ref="AD90:AD98" si="39">AC90+AB90</f>
        <v>0</v>
      </c>
      <c r="AE90" s="157">
        <f t="shared" ref="AE90:AE98" si="40">AD90+Z90</f>
        <v>0</v>
      </c>
      <c r="AF90" s="113">
        <v>2</v>
      </c>
      <c r="AG90" s="113">
        <f>VLOOKUP(AF90,Sheet2!$A$2:$B$32,2,FALSE)</f>
        <v>29</v>
      </c>
      <c r="AH90" s="45">
        <f t="shared" ref="AH90:AH104" si="41">AG90+V90+P90</f>
        <v>86</v>
      </c>
      <c r="AI90" s="45">
        <f t="shared" ref="AI90:AI102" si="42">RANK(AH90,$AH$90:$AH$104,0)</f>
        <v>1</v>
      </c>
      <c r="AJ90" s="46"/>
      <c r="AK90" s="47">
        <f>'SJ Draw'!F97</f>
        <v>1</v>
      </c>
      <c r="AL90" s="80" t="s">
        <v>984</v>
      </c>
      <c r="AM90" s="80" t="s">
        <v>989</v>
      </c>
    </row>
    <row r="91" spans="1:40" x14ac:dyDescent="0.35">
      <c r="A91" s="28">
        <f>'SJ Draw'!A105</f>
        <v>5564</v>
      </c>
      <c r="B91" s="28">
        <f>'SJ Draw'!B105</f>
        <v>0</v>
      </c>
      <c r="C91" s="28" t="str">
        <f>'SJ Draw'!C105</f>
        <v>Phoebe Riordan</v>
      </c>
      <c r="D91" s="28" t="str">
        <f>'SJ Draw'!D105</f>
        <v>WARREGO TINKERBELL</v>
      </c>
      <c r="E91" s="28" t="str">
        <f>'SJ Draw'!E105</f>
        <v>Fairholme College - Toowoomba</v>
      </c>
      <c r="F91" s="117">
        <v>76.75</v>
      </c>
      <c r="G91" s="106">
        <v>0</v>
      </c>
      <c r="H91" s="124">
        <v>4</v>
      </c>
      <c r="I91" s="124">
        <f t="shared" si="35"/>
        <v>4</v>
      </c>
      <c r="J91" s="114"/>
      <c r="K91" s="113"/>
      <c r="L91" s="154"/>
      <c r="M91" s="113">
        <f t="shared" si="36"/>
        <v>0</v>
      </c>
      <c r="N91" s="113"/>
      <c r="O91" s="106">
        <v>7</v>
      </c>
      <c r="P91" s="106">
        <f>VLOOKUP(O91,Sheet2!$A$2:$B$32,2,FALSE)</f>
        <v>24</v>
      </c>
      <c r="Q91" s="140">
        <v>54.33</v>
      </c>
      <c r="R91" s="109">
        <v>0</v>
      </c>
      <c r="S91" s="121">
        <v>0</v>
      </c>
      <c r="T91" s="121">
        <f t="shared" si="37"/>
        <v>0</v>
      </c>
      <c r="U91" s="109">
        <v>1</v>
      </c>
      <c r="V91" s="109">
        <f>VLOOKUP(U91,Sheet2!$A$2:$B$32,2,FALSE)</f>
        <v>30</v>
      </c>
      <c r="W91" s="114">
        <v>37.21</v>
      </c>
      <c r="X91" s="113">
        <v>0</v>
      </c>
      <c r="Y91" s="118">
        <v>0</v>
      </c>
      <c r="Z91" s="118">
        <f t="shared" si="38"/>
        <v>0</v>
      </c>
      <c r="AA91" s="117">
        <v>37.049999999999997</v>
      </c>
      <c r="AB91" s="106">
        <v>0</v>
      </c>
      <c r="AC91" s="157">
        <v>0</v>
      </c>
      <c r="AD91" s="157">
        <f t="shared" si="39"/>
        <v>0</v>
      </c>
      <c r="AE91" s="157">
        <f t="shared" si="40"/>
        <v>0</v>
      </c>
      <c r="AF91" s="113">
        <v>1</v>
      </c>
      <c r="AG91" s="113">
        <f>VLOOKUP(AF91,Sheet2!$A$2:$B$32,2,FALSE)</f>
        <v>30</v>
      </c>
      <c r="AH91" s="45">
        <f t="shared" si="41"/>
        <v>84</v>
      </c>
      <c r="AI91" s="45">
        <f t="shared" si="42"/>
        <v>2</v>
      </c>
      <c r="AJ91" s="46"/>
      <c r="AK91" s="47">
        <f>'SJ Draw'!F105</f>
        <v>1</v>
      </c>
      <c r="AL91" s="80" t="s">
        <v>984</v>
      </c>
      <c r="AM91" s="80" t="s">
        <v>989</v>
      </c>
      <c r="AN91" s="80" t="s">
        <v>989</v>
      </c>
    </row>
    <row r="92" spans="1:40" x14ac:dyDescent="0.35">
      <c r="A92" s="28">
        <f>'SJ Draw'!A99</f>
        <v>5585</v>
      </c>
      <c r="B92" s="28">
        <f>'SJ Draw'!B99</f>
        <v>0</v>
      </c>
      <c r="C92" s="28" t="str">
        <f>'SJ Draw'!C99</f>
        <v>Amilia Schooley</v>
      </c>
      <c r="D92" s="28" t="str">
        <f>'SJ Draw'!D99</f>
        <v>GRANDE EXITO</v>
      </c>
      <c r="E92" s="28" t="str">
        <f>'SJ Draw'!E99</f>
        <v>Fairholme College - Toowoomba</v>
      </c>
      <c r="F92" s="117">
        <v>83.31</v>
      </c>
      <c r="G92" s="106">
        <v>0</v>
      </c>
      <c r="H92" s="124">
        <v>0</v>
      </c>
      <c r="I92" s="124">
        <f t="shared" si="35"/>
        <v>0</v>
      </c>
      <c r="J92" s="114">
        <v>35.97</v>
      </c>
      <c r="K92" s="113">
        <v>0</v>
      </c>
      <c r="L92" s="154">
        <v>0</v>
      </c>
      <c r="M92" s="113">
        <f t="shared" si="36"/>
        <v>0</v>
      </c>
      <c r="N92" s="113">
        <v>0</v>
      </c>
      <c r="O92" s="106">
        <v>1</v>
      </c>
      <c r="P92" s="106">
        <f>VLOOKUP(O92,Sheet2!$A$2:$B$32,2,FALSE)</f>
        <v>30</v>
      </c>
      <c r="Q92" s="140">
        <v>64.47</v>
      </c>
      <c r="R92" s="109">
        <v>0</v>
      </c>
      <c r="S92" s="121">
        <v>0</v>
      </c>
      <c r="T92" s="121">
        <f t="shared" si="37"/>
        <v>0</v>
      </c>
      <c r="U92" s="109">
        <v>4</v>
      </c>
      <c r="V92" s="109">
        <f>VLOOKUP(U92,Sheet2!$A$2:$B$32,2,FALSE)</f>
        <v>27</v>
      </c>
      <c r="W92" s="114">
        <v>40.78</v>
      </c>
      <c r="X92" s="113">
        <v>0</v>
      </c>
      <c r="Y92" s="118">
        <v>4</v>
      </c>
      <c r="Z92" s="118">
        <f t="shared" si="38"/>
        <v>4</v>
      </c>
      <c r="AA92" s="117">
        <v>38.049999999999997</v>
      </c>
      <c r="AB92" s="106">
        <v>0</v>
      </c>
      <c r="AC92" s="157">
        <v>0</v>
      </c>
      <c r="AD92" s="157">
        <f t="shared" si="39"/>
        <v>0</v>
      </c>
      <c r="AE92" s="157">
        <f t="shared" si="40"/>
        <v>4</v>
      </c>
      <c r="AF92" s="113">
        <v>6</v>
      </c>
      <c r="AG92" s="113">
        <f>VLOOKUP(AF92,Sheet2!$A$2:$B$32,2,FALSE)</f>
        <v>25</v>
      </c>
      <c r="AH92" s="45">
        <f t="shared" si="41"/>
        <v>82</v>
      </c>
      <c r="AI92" s="45">
        <f t="shared" si="42"/>
        <v>3</v>
      </c>
      <c r="AJ92" s="46"/>
      <c r="AK92" s="47">
        <f>'SJ Draw'!F99</f>
        <v>1</v>
      </c>
      <c r="AL92" s="80" t="s">
        <v>984</v>
      </c>
      <c r="AM92" s="80" t="s">
        <v>989</v>
      </c>
      <c r="AN92" s="80" t="s">
        <v>989</v>
      </c>
    </row>
    <row r="93" spans="1:40" x14ac:dyDescent="0.35">
      <c r="A93" s="28">
        <f>'SJ Draw'!A94</f>
        <v>6882</v>
      </c>
      <c r="B93" s="28">
        <f>'SJ Draw'!B94</f>
        <v>0</v>
      </c>
      <c r="C93" s="28" t="str">
        <f>'SJ Draw'!C94</f>
        <v>Dakota Cooke</v>
      </c>
      <c r="D93" s="28" t="str">
        <f>'SJ Draw'!D94</f>
        <v>ANCHORBAR SANTOS</v>
      </c>
      <c r="E93" s="28" t="str">
        <f>'SJ Draw'!E94</f>
        <v>Oakey State High School - Oakey</v>
      </c>
      <c r="F93" s="117">
        <v>81.819999999999993</v>
      </c>
      <c r="G93" s="106">
        <v>0</v>
      </c>
      <c r="H93" s="124">
        <v>0</v>
      </c>
      <c r="I93" s="124">
        <f t="shared" si="35"/>
        <v>0</v>
      </c>
      <c r="J93" s="114">
        <v>38.44</v>
      </c>
      <c r="K93" s="113">
        <v>0</v>
      </c>
      <c r="L93" s="154">
        <v>0</v>
      </c>
      <c r="M93" s="154">
        <f t="shared" si="36"/>
        <v>0</v>
      </c>
      <c r="N93" s="154">
        <v>0</v>
      </c>
      <c r="O93" s="106">
        <v>2</v>
      </c>
      <c r="P93" s="106">
        <f>VLOOKUP(O93,Sheet2!$A$2:$B$32,2,FALSE)</f>
        <v>29</v>
      </c>
      <c r="Q93" s="140">
        <v>67.73</v>
      </c>
      <c r="R93" s="109">
        <v>0</v>
      </c>
      <c r="S93" s="121">
        <v>0</v>
      </c>
      <c r="T93" s="121">
        <f t="shared" si="37"/>
        <v>0</v>
      </c>
      <c r="U93" s="109">
        <v>5</v>
      </c>
      <c r="V93" s="109">
        <f>VLOOKUP(U93,Sheet2!$A$2:$B$32,2,FALSE)</f>
        <v>26</v>
      </c>
      <c r="W93" s="114">
        <v>39.19</v>
      </c>
      <c r="X93" s="113">
        <v>0</v>
      </c>
      <c r="Y93" s="118">
        <v>4</v>
      </c>
      <c r="Z93" s="118">
        <f t="shared" si="38"/>
        <v>4</v>
      </c>
      <c r="AA93" s="117">
        <v>38.44</v>
      </c>
      <c r="AB93" s="106">
        <v>0</v>
      </c>
      <c r="AC93" s="157">
        <v>0</v>
      </c>
      <c r="AD93" s="157">
        <f t="shared" si="39"/>
        <v>0</v>
      </c>
      <c r="AE93" s="157">
        <f t="shared" si="40"/>
        <v>4</v>
      </c>
      <c r="AF93" s="113">
        <v>7</v>
      </c>
      <c r="AG93" s="113">
        <f>VLOOKUP(AF93,Sheet2!$A$2:$B$32,2,FALSE)</f>
        <v>24</v>
      </c>
      <c r="AH93" s="45">
        <f t="shared" si="41"/>
        <v>79</v>
      </c>
      <c r="AI93" s="45">
        <f t="shared" si="42"/>
        <v>4</v>
      </c>
      <c r="AJ93" s="46"/>
      <c r="AK93" s="47">
        <f>'SJ Draw'!F94</f>
        <v>1</v>
      </c>
      <c r="AL93" s="80" t="s">
        <v>984</v>
      </c>
      <c r="AM93" s="80" t="s">
        <v>988</v>
      </c>
      <c r="AN93" s="80" t="s">
        <v>989</v>
      </c>
    </row>
    <row r="94" spans="1:40" x14ac:dyDescent="0.35">
      <c r="A94" s="28">
        <f>'SJ Draw'!A104</f>
        <v>6314</v>
      </c>
      <c r="B94" s="28">
        <f>'SJ Draw'!B104</f>
        <v>0</v>
      </c>
      <c r="C94" s="28" t="str">
        <f>'SJ Draw'!C104</f>
        <v>Maddie Mathies</v>
      </c>
      <c r="D94" s="28" t="str">
        <f>'SJ Draw'!D104</f>
        <v>POPS CADILLAC</v>
      </c>
      <c r="E94" s="28" t="str">
        <f>'SJ Draw'!E104</f>
        <v>The Scots PGC College - Warwick</v>
      </c>
      <c r="F94" s="117">
        <v>74.78</v>
      </c>
      <c r="G94" s="106">
        <v>0</v>
      </c>
      <c r="H94" s="124">
        <v>4</v>
      </c>
      <c r="I94" s="124">
        <f t="shared" si="35"/>
        <v>4</v>
      </c>
      <c r="J94" s="114"/>
      <c r="K94" s="113"/>
      <c r="L94" s="154"/>
      <c r="M94" s="113">
        <f t="shared" si="36"/>
        <v>0</v>
      </c>
      <c r="N94" s="113"/>
      <c r="O94" s="106">
        <v>6</v>
      </c>
      <c r="P94" s="106">
        <f>VLOOKUP(O94,Sheet2!$A$2:$B$32,2,FALSE)</f>
        <v>25</v>
      </c>
      <c r="Q94" s="140">
        <v>61.26</v>
      </c>
      <c r="R94" s="109">
        <v>0</v>
      </c>
      <c r="S94" s="121">
        <v>0</v>
      </c>
      <c r="T94" s="121">
        <f t="shared" si="37"/>
        <v>0</v>
      </c>
      <c r="U94" s="109">
        <v>3</v>
      </c>
      <c r="V94" s="109">
        <f>VLOOKUP(U94,Sheet2!$A$2:$B$32,2,FALSE)</f>
        <v>28</v>
      </c>
      <c r="W94" s="114">
        <v>38.1</v>
      </c>
      <c r="X94" s="113">
        <v>0</v>
      </c>
      <c r="Y94" s="118">
        <v>4</v>
      </c>
      <c r="Z94" s="118">
        <f t="shared" si="38"/>
        <v>4</v>
      </c>
      <c r="AA94" s="117">
        <v>40.770000000000003</v>
      </c>
      <c r="AB94" s="106">
        <v>0</v>
      </c>
      <c r="AC94" s="157">
        <v>0</v>
      </c>
      <c r="AD94" s="157">
        <f t="shared" si="39"/>
        <v>0</v>
      </c>
      <c r="AE94" s="157">
        <f t="shared" si="40"/>
        <v>4</v>
      </c>
      <c r="AF94" s="113">
        <v>8</v>
      </c>
      <c r="AG94" s="113">
        <f>VLOOKUP(AF94,Sheet2!$A$2:$B$32,2,FALSE)</f>
        <v>23</v>
      </c>
      <c r="AH94" s="45">
        <f t="shared" si="41"/>
        <v>76</v>
      </c>
      <c r="AI94" s="45">
        <f t="shared" si="42"/>
        <v>5</v>
      </c>
      <c r="AJ94" s="46"/>
      <c r="AK94" s="47">
        <f>'SJ Draw'!F104</f>
        <v>1</v>
      </c>
      <c r="AL94" s="80" t="s">
        <v>984</v>
      </c>
      <c r="AM94" s="80" t="s">
        <v>989</v>
      </c>
    </row>
    <row r="95" spans="1:40" x14ac:dyDescent="0.35">
      <c r="A95" s="28">
        <f>'SJ Draw'!A93</f>
        <v>6983</v>
      </c>
      <c r="B95" s="28">
        <f>'SJ Draw'!B93</f>
        <v>0</v>
      </c>
      <c r="C95" s="28" t="str">
        <f>'SJ Draw'!C93</f>
        <v>Tara Wilkinson</v>
      </c>
      <c r="D95" s="28" t="str">
        <f>'SJ Draw'!D93</f>
        <v>HARMONY HILLS FABIO</v>
      </c>
      <c r="E95" s="28" t="str">
        <f>'SJ Draw'!E93</f>
        <v xml:space="preserve">Toowoomba Anglican College &amp; Preparatory School - </v>
      </c>
      <c r="F95" s="117">
        <v>80.03</v>
      </c>
      <c r="G95" s="106">
        <v>0</v>
      </c>
      <c r="H95" s="124">
        <v>4</v>
      </c>
      <c r="I95" s="124">
        <f t="shared" si="35"/>
        <v>4</v>
      </c>
      <c r="J95" s="114"/>
      <c r="K95" s="113"/>
      <c r="L95" s="154"/>
      <c r="M95" s="113">
        <f t="shared" si="36"/>
        <v>0</v>
      </c>
      <c r="N95" s="113"/>
      <c r="O95" s="106">
        <v>8</v>
      </c>
      <c r="P95" s="106">
        <f>VLOOKUP(O95,Sheet2!$A$2:$B$32,2,FALSE)</f>
        <v>23</v>
      </c>
      <c r="Q95" s="140">
        <v>69.91</v>
      </c>
      <c r="R95" s="109">
        <v>0</v>
      </c>
      <c r="S95" s="121">
        <v>0</v>
      </c>
      <c r="T95" s="121">
        <f t="shared" si="37"/>
        <v>0</v>
      </c>
      <c r="U95" s="109">
        <v>6</v>
      </c>
      <c r="V95" s="109">
        <f>VLOOKUP(U95,Sheet2!$A$2:$B$32,2,FALSE)</f>
        <v>25</v>
      </c>
      <c r="W95" s="114">
        <v>41.25</v>
      </c>
      <c r="X95" s="113">
        <v>0</v>
      </c>
      <c r="Y95" s="118">
        <v>0</v>
      </c>
      <c r="Z95" s="118">
        <f t="shared" si="38"/>
        <v>0</v>
      </c>
      <c r="AA95" s="117">
        <v>46.5</v>
      </c>
      <c r="AB95" s="106">
        <v>0</v>
      </c>
      <c r="AC95" s="157">
        <v>0</v>
      </c>
      <c r="AD95" s="157">
        <f t="shared" si="39"/>
        <v>0</v>
      </c>
      <c r="AE95" s="157">
        <f t="shared" si="40"/>
        <v>0</v>
      </c>
      <c r="AF95" s="113">
        <v>4</v>
      </c>
      <c r="AG95" s="113">
        <f>VLOOKUP(AF95,Sheet2!$A$2:$B$32,2,FALSE)</f>
        <v>27</v>
      </c>
      <c r="AH95" s="45">
        <f t="shared" si="41"/>
        <v>75</v>
      </c>
      <c r="AI95" s="45">
        <f t="shared" si="42"/>
        <v>6</v>
      </c>
      <c r="AJ95" s="46"/>
      <c r="AK95" s="47">
        <f>'SJ Draw'!F93</f>
        <v>1</v>
      </c>
      <c r="AL95" s="80" t="s">
        <v>984</v>
      </c>
      <c r="AM95" s="80" t="s">
        <v>988</v>
      </c>
      <c r="AN95" s="80" t="s">
        <v>989</v>
      </c>
    </row>
    <row r="96" spans="1:40" x14ac:dyDescent="0.35">
      <c r="A96" s="28">
        <f>'SJ Draw'!A106</f>
        <v>7347</v>
      </c>
      <c r="B96" s="28">
        <f>'SJ Draw'!B106</f>
        <v>0</v>
      </c>
      <c r="C96" s="28" t="str">
        <f>'SJ Draw'!C106</f>
        <v>Bryce Mckenzie</v>
      </c>
      <c r="D96" s="28" t="str">
        <f>'SJ Draw'!D106</f>
        <v xml:space="preserve">BRADYVALE ILLUSION </v>
      </c>
      <c r="E96" s="28" t="str">
        <f>'SJ Draw'!E106</f>
        <v>The Scots PGC College - Warwick</v>
      </c>
      <c r="F96" s="117">
        <v>74</v>
      </c>
      <c r="G96" s="106">
        <v>0</v>
      </c>
      <c r="H96" s="124">
        <v>4</v>
      </c>
      <c r="I96" s="124">
        <f t="shared" si="35"/>
        <v>4</v>
      </c>
      <c r="J96" s="114"/>
      <c r="K96" s="113"/>
      <c r="L96" s="154"/>
      <c r="M96" s="113">
        <f t="shared" si="36"/>
        <v>0</v>
      </c>
      <c r="N96" s="113"/>
      <c r="O96" s="106">
        <v>5</v>
      </c>
      <c r="P96" s="106">
        <f>VLOOKUP(O96,Sheet2!$A$2:$B$32,2,FALSE)</f>
        <v>26</v>
      </c>
      <c r="Q96" s="140">
        <v>63.55</v>
      </c>
      <c r="R96" s="109">
        <v>0</v>
      </c>
      <c r="S96" s="121">
        <v>4</v>
      </c>
      <c r="T96" s="121">
        <f t="shared" si="37"/>
        <v>4</v>
      </c>
      <c r="U96" s="109">
        <v>9</v>
      </c>
      <c r="V96" s="109">
        <f>VLOOKUP(U96,Sheet2!$A$2:$B$32,2,FALSE)</f>
        <v>22</v>
      </c>
      <c r="W96" s="114">
        <v>38.22</v>
      </c>
      <c r="X96" s="113">
        <v>0</v>
      </c>
      <c r="Y96" s="118">
        <v>0</v>
      </c>
      <c r="Z96" s="118">
        <f t="shared" si="38"/>
        <v>0</v>
      </c>
      <c r="AA96" s="117">
        <v>49.14</v>
      </c>
      <c r="AB96" s="106">
        <v>0</v>
      </c>
      <c r="AC96" s="157">
        <v>0</v>
      </c>
      <c r="AD96" s="157">
        <f t="shared" si="39"/>
        <v>0</v>
      </c>
      <c r="AE96" s="157">
        <f t="shared" si="40"/>
        <v>0</v>
      </c>
      <c r="AF96" s="113">
        <v>5</v>
      </c>
      <c r="AG96" s="113">
        <f>VLOOKUP(AF96,Sheet2!$A$2:$B$32,2,FALSE)</f>
        <v>26</v>
      </c>
      <c r="AH96" s="45">
        <f t="shared" si="41"/>
        <v>74</v>
      </c>
      <c r="AI96" s="45">
        <f t="shared" si="42"/>
        <v>7</v>
      </c>
      <c r="AJ96" s="46"/>
      <c r="AK96" s="47">
        <f>'SJ Draw'!F106</f>
        <v>1</v>
      </c>
      <c r="AL96" s="80" t="s">
        <v>984</v>
      </c>
      <c r="AM96" s="80" t="s">
        <v>989</v>
      </c>
    </row>
    <row r="97" spans="1:40" x14ac:dyDescent="0.35">
      <c r="A97" s="28">
        <f>'SJ Draw'!A98</f>
        <v>6645</v>
      </c>
      <c r="B97" s="28" t="str">
        <f>'SJ Draw'!B98</f>
        <v>**</v>
      </c>
      <c r="C97" s="28" t="str">
        <f>'SJ Draw'!C98</f>
        <v>Tom Keable</v>
      </c>
      <c r="D97" s="28" t="str">
        <f>'SJ Draw'!D98</f>
        <v>ELLIOTS A WARRIOR</v>
      </c>
      <c r="E97" s="28" t="str">
        <f>'SJ Draw'!E98</f>
        <v>The Scots PGC College - Warwick</v>
      </c>
      <c r="F97" s="117">
        <v>77.97</v>
      </c>
      <c r="G97" s="106">
        <v>0</v>
      </c>
      <c r="H97" s="124">
        <v>8</v>
      </c>
      <c r="I97" s="124">
        <f t="shared" si="35"/>
        <v>8</v>
      </c>
      <c r="J97" s="114"/>
      <c r="K97" s="113"/>
      <c r="L97" s="154"/>
      <c r="M97" s="113">
        <f t="shared" si="36"/>
        <v>0</v>
      </c>
      <c r="N97" s="113"/>
      <c r="O97" s="106">
        <v>11</v>
      </c>
      <c r="P97" s="106">
        <f>VLOOKUP(O97,Sheet2!$A$2:$B$32,2,FALSE)</f>
        <v>20</v>
      </c>
      <c r="Q97" s="140">
        <v>71.25</v>
      </c>
      <c r="R97" s="109">
        <v>0</v>
      </c>
      <c r="S97" s="121">
        <v>0</v>
      </c>
      <c r="T97" s="121">
        <f t="shared" si="37"/>
        <v>0</v>
      </c>
      <c r="U97" s="109">
        <v>7</v>
      </c>
      <c r="V97" s="109">
        <f>VLOOKUP(U97,Sheet2!$A$2:$B$32,2,FALSE)</f>
        <v>24</v>
      </c>
      <c r="W97" s="114">
        <v>40.340000000000003</v>
      </c>
      <c r="X97" s="113">
        <v>0</v>
      </c>
      <c r="Y97" s="118">
        <v>0</v>
      </c>
      <c r="Z97" s="118">
        <f t="shared" si="38"/>
        <v>0</v>
      </c>
      <c r="AA97" s="117">
        <v>44.06</v>
      </c>
      <c r="AB97" s="106">
        <v>0</v>
      </c>
      <c r="AC97" s="157">
        <v>0</v>
      </c>
      <c r="AD97" s="157">
        <f t="shared" si="39"/>
        <v>0</v>
      </c>
      <c r="AE97" s="157">
        <f t="shared" si="40"/>
        <v>0</v>
      </c>
      <c r="AF97" s="113">
        <v>3</v>
      </c>
      <c r="AG97" s="113">
        <f>VLOOKUP(AF97,Sheet2!$A$2:$B$32,2,FALSE)</f>
        <v>28</v>
      </c>
      <c r="AH97" s="45">
        <f t="shared" si="41"/>
        <v>72</v>
      </c>
      <c r="AI97" s="45">
        <f t="shared" si="42"/>
        <v>8</v>
      </c>
      <c r="AJ97" s="46"/>
      <c r="AK97" s="47">
        <f>'SJ Draw'!F98</f>
        <v>1</v>
      </c>
      <c r="AL97" s="80" t="s">
        <v>984</v>
      </c>
      <c r="AM97" s="80" t="s">
        <v>989</v>
      </c>
      <c r="AN97" s="80" t="s">
        <v>989</v>
      </c>
    </row>
    <row r="98" spans="1:40" x14ac:dyDescent="0.35">
      <c r="A98" s="28">
        <f>'SJ Draw'!A92</f>
        <v>7320</v>
      </c>
      <c r="B98" s="28" t="str">
        <f>'SJ Draw'!B92</f>
        <v>*</v>
      </c>
      <c r="C98" s="28" t="str">
        <f>'SJ Draw'!C92</f>
        <v>Amilia Schooley</v>
      </c>
      <c r="D98" s="28" t="str">
        <f>'SJ Draw'!D92</f>
        <v>POCKET CHANGE</v>
      </c>
      <c r="E98" s="28" t="str">
        <f>'SJ Draw'!E92</f>
        <v>Fairholme College - Toowoomba</v>
      </c>
      <c r="F98" s="117">
        <v>80.22</v>
      </c>
      <c r="G98" s="106">
        <v>0</v>
      </c>
      <c r="H98" s="124">
        <v>8</v>
      </c>
      <c r="I98" s="124">
        <f t="shared" si="35"/>
        <v>8</v>
      </c>
      <c r="J98" s="114"/>
      <c r="K98" s="113"/>
      <c r="L98" s="154"/>
      <c r="M98" s="113">
        <f t="shared" si="36"/>
        <v>0</v>
      </c>
      <c r="N98" s="113"/>
      <c r="O98" s="106">
        <v>12</v>
      </c>
      <c r="P98" s="106">
        <f>VLOOKUP(O98,Sheet2!$A$2:$B$32,2,FALSE)</f>
        <v>19</v>
      </c>
      <c r="Q98" s="140">
        <v>78.58</v>
      </c>
      <c r="R98" s="109">
        <v>1</v>
      </c>
      <c r="S98" s="121">
        <v>4</v>
      </c>
      <c r="T98" s="121">
        <f t="shared" si="37"/>
        <v>5</v>
      </c>
      <c r="U98" s="109">
        <v>10</v>
      </c>
      <c r="V98" s="109">
        <f>VLOOKUP(U98,Sheet2!$A$2:$B$32,2,FALSE)</f>
        <v>21</v>
      </c>
      <c r="W98" s="114">
        <v>40.97</v>
      </c>
      <c r="X98" s="113">
        <v>0</v>
      </c>
      <c r="Y98" s="118">
        <v>0</v>
      </c>
      <c r="Z98" s="118">
        <f t="shared" si="38"/>
        <v>0</v>
      </c>
      <c r="AA98" s="117">
        <v>65.19</v>
      </c>
      <c r="AB98" s="106">
        <v>14</v>
      </c>
      <c r="AC98" s="157">
        <v>4</v>
      </c>
      <c r="AD98" s="157">
        <f t="shared" si="39"/>
        <v>18</v>
      </c>
      <c r="AE98" s="157">
        <f t="shared" si="40"/>
        <v>18</v>
      </c>
      <c r="AF98" s="113">
        <v>9</v>
      </c>
      <c r="AG98" s="113">
        <f>VLOOKUP(AF98,Sheet2!$A$2:$B$32,2,FALSE)</f>
        <v>22</v>
      </c>
      <c r="AH98" s="45">
        <f t="shared" si="41"/>
        <v>62</v>
      </c>
      <c r="AI98" s="45">
        <f t="shared" si="42"/>
        <v>9</v>
      </c>
      <c r="AJ98" s="46"/>
      <c r="AK98" s="47">
        <f>'SJ Draw'!F92</f>
        <v>1</v>
      </c>
      <c r="AL98" s="80" t="s">
        <v>984</v>
      </c>
      <c r="AM98" s="80" t="s">
        <v>989</v>
      </c>
      <c r="AN98" s="80" t="s">
        <v>989</v>
      </c>
    </row>
    <row r="99" spans="1:40" x14ac:dyDescent="0.35">
      <c r="A99" s="28">
        <f>'SJ Draw'!A100</f>
        <v>6909</v>
      </c>
      <c r="B99" s="28">
        <f>'SJ Draw'!B100</f>
        <v>0</v>
      </c>
      <c r="C99" s="28" t="str">
        <f>'SJ Draw'!C100</f>
        <v>Tara Wilkinson</v>
      </c>
      <c r="D99" s="28" t="str">
        <f>'SJ Draw'!D100</f>
        <v>LISSADELL ZUBA</v>
      </c>
      <c r="E99" s="28" t="str">
        <f>'SJ Draw'!E100</f>
        <v xml:space="preserve">Toowoomba Anglican College &amp; Preparatory School - </v>
      </c>
      <c r="F99" s="117">
        <v>84.69</v>
      </c>
      <c r="G99" s="106">
        <v>0</v>
      </c>
      <c r="H99" s="124">
        <v>4</v>
      </c>
      <c r="I99" s="124">
        <f t="shared" si="35"/>
        <v>4</v>
      </c>
      <c r="J99" s="114"/>
      <c r="K99" s="113"/>
      <c r="L99" s="154"/>
      <c r="M99" s="113">
        <f t="shared" si="36"/>
        <v>0</v>
      </c>
      <c r="N99" s="113"/>
      <c r="O99" s="106">
        <v>10</v>
      </c>
      <c r="P99" s="106">
        <f>VLOOKUP(O99,Sheet2!$A$2:$B$32,2,FALSE)</f>
        <v>21</v>
      </c>
      <c r="Q99" s="140">
        <v>74.67</v>
      </c>
      <c r="R99" s="109">
        <v>0</v>
      </c>
      <c r="S99" s="121">
        <v>0</v>
      </c>
      <c r="T99" s="121">
        <f t="shared" si="37"/>
        <v>0</v>
      </c>
      <c r="U99" s="109">
        <v>8</v>
      </c>
      <c r="V99" s="109">
        <f>VLOOKUP(U99,Sheet2!$A$2:$B$32,2,FALSE)</f>
        <v>23</v>
      </c>
      <c r="W99" s="114" t="s">
        <v>904</v>
      </c>
      <c r="X99" s="113"/>
      <c r="Y99" s="118"/>
      <c r="Z99" s="118"/>
      <c r="AA99" s="117"/>
      <c r="AB99" s="106"/>
      <c r="AC99" s="157"/>
      <c r="AD99" s="157"/>
      <c r="AE99" s="157"/>
      <c r="AF99" s="113"/>
      <c r="AG99" s="113">
        <f>VLOOKUP(AF99,Sheet2!$A$2:$B$32,2,FALSE)</f>
        <v>0</v>
      </c>
      <c r="AH99" s="45">
        <f t="shared" si="41"/>
        <v>44</v>
      </c>
      <c r="AI99" s="45">
        <f t="shared" si="42"/>
        <v>10</v>
      </c>
      <c r="AJ99" s="46"/>
      <c r="AK99" s="47">
        <f>'SJ Draw'!F100</f>
        <v>1</v>
      </c>
      <c r="AL99" s="80" t="s">
        <v>984</v>
      </c>
      <c r="AM99" s="80" t="s">
        <v>988</v>
      </c>
      <c r="AN99" s="80" t="s">
        <v>989</v>
      </c>
    </row>
    <row r="100" spans="1:40" s="54" customFormat="1" x14ac:dyDescent="0.35">
      <c r="A100" s="28">
        <f>'SJ Draw'!A101</f>
        <v>6432</v>
      </c>
      <c r="B100" s="28" t="str">
        <f>'SJ Draw'!B101</f>
        <v>***</v>
      </c>
      <c r="C100" s="28" t="str">
        <f>'SJ Draw'!C101</f>
        <v>Amelia Doering</v>
      </c>
      <c r="D100" s="28" t="str">
        <f>'SJ Draw'!D101</f>
        <v>SPRING CREEK TOLSTOY</v>
      </c>
      <c r="E100" s="28" t="str">
        <f>'SJ Draw'!E101</f>
        <v>Fairholme College - Toowoomba</v>
      </c>
      <c r="F100" s="117">
        <v>82.53</v>
      </c>
      <c r="G100" s="106">
        <v>0</v>
      </c>
      <c r="H100" s="124">
        <v>4</v>
      </c>
      <c r="I100" s="124">
        <f t="shared" si="35"/>
        <v>4</v>
      </c>
      <c r="J100" s="114"/>
      <c r="K100" s="113"/>
      <c r="L100" s="154"/>
      <c r="M100" s="113">
        <f t="shared" si="36"/>
        <v>0</v>
      </c>
      <c r="N100" s="113"/>
      <c r="O100" s="106">
        <v>9</v>
      </c>
      <c r="P100" s="106">
        <f>VLOOKUP(O100,Sheet2!$A$2:$B$32,2,FALSE)</f>
        <v>22</v>
      </c>
      <c r="Q100" s="140">
        <v>86.45</v>
      </c>
      <c r="R100" s="109">
        <v>9</v>
      </c>
      <c r="S100" s="121">
        <v>16</v>
      </c>
      <c r="T100" s="121">
        <f t="shared" si="37"/>
        <v>25</v>
      </c>
      <c r="U100" s="109">
        <v>11</v>
      </c>
      <c r="V100" s="109">
        <f>VLOOKUP(U100,Sheet2!$A$2:$B$32,2,FALSE)</f>
        <v>20</v>
      </c>
      <c r="W100" s="114" t="s">
        <v>995</v>
      </c>
      <c r="X100" s="113"/>
      <c r="Y100" s="118"/>
      <c r="Z100" s="118"/>
      <c r="AA100" s="117"/>
      <c r="AB100" s="106"/>
      <c r="AC100" s="157"/>
      <c r="AD100" s="157"/>
      <c r="AE100" s="157"/>
      <c r="AF100" s="113"/>
      <c r="AG100" s="113">
        <f>VLOOKUP(AF100,Sheet2!$A$2:$B$32,2,FALSE)</f>
        <v>0</v>
      </c>
      <c r="AH100" s="45">
        <f t="shared" si="41"/>
        <v>42</v>
      </c>
      <c r="AI100" s="45">
        <f t="shared" si="42"/>
        <v>11</v>
      </c>
      <c r="AJ100" s="46"/>
      <c r="AK100" s="47">
        <f>'SJ Draw'!F101</f>
        <v>1</v>
      </c>
      <c r="AL100" s="80" t="s">
        <v>984</v>
      </c>
      <c r="AM100" s="80" t="s">
        <v>989</v>
      </c>
      <c r="AN100" s="80"/>
    </row>
    <row r="101" spans="1:40" s="54" customFormat="1" x14ac:dyDescent="0.35">
      <c r="A101" s="28">
        <f>'SJ Draw'!A95</f>
        <v>6370</v>
      </c>
      <c r="B101" s="28">
        <f>'SJ Draw'!B95</f>
        <v>0</v>
      </c>
      <c r="C101" s="28" t="str">
        <f>'SJ Draw'!C95</f>
        <v>Marliese Schippani</v>
      </c>
      <c r="D101" s="28" t="str">
        <f>'SJ Draw'!D95</f>
        <v>LIBERTY LADY</v>
      </c>
      <c r="E101" s="28" t="str">
        <f>'SJ Draw'!E95</f>
        <v>Saint Stephen's College - Coomera</v>
      </c>
      <c r="F101" s="117">
        <v>85.09</v>
      </c>
      <c r="G101" s="106">
        <v>0</v>
      </c>
      <c r="H101" s="124">
        <v>0</v>
      </c>
      <c r="I101" s="124">
        <f t="shared" si="35"/>
        <v>0</v>
      </c>
      <c r="J101" s="114"/>
      <c r="K101" s="113"/>
      <c r="L101" s="154"/>
      <c r="M101" s="113">
        <f t="shared" si="36"/>
        <v>0</v>
      </c>
      <c r="N101" s="113"/>
      <c r="O101" s="106">
        <v>4</v>
      </c>
      <c r="P101" s="106">
        <f>VLOOKUP(O101,Sheet2!$A$2:$B$32,2,FALSE)</f>
        <v>27</v>
      </c>
      <c r="Q101" s="140"/>
      <c r="R101" s="109">
        <v>0</v>
      </c>
      <c r="S101" s="121"/>
      <c r="T101" s="121"/>
      <c r="U101" s="109"/>
      <c r="V101" s="109">
        <f>VLOOKUP(U101,Sheet2!$A$2:$B$32,2,FALSE)</f>
        <v>0</v>
      </c>
      <c r="W101" s="114" t="s">
        <v>995</v>
      </c>
      <c r="X101" s="113"/>
      <c r="Y101" s="118"/>
      <c r="Z101" s="118"/>
      <c r="AA101" s="117"/>
      <c r="AB101" s="106"/>
      <c r="AC101" s="157"/>
      <c r="AD101" s="157"/>
      <c r="AE101" s="157"/>
      <c r="AF101" s="113"/>
      <c r="AG101" s="113">
        <f>VLOOKUP(AF101,Sheet2!$A$2:$B$32,2,FALSE)</f>
        <v>0</v>
      </c>
      <c r="AH101" s="45">
        <f t="shared" si="41"/>
        <v>27</v>
      </c>
      <c r="AI101" s="45">
        <f t="shared" si="42"/>
        <v>12</v>
      </c>
      <c r="AJ101" s="46"/>
      <c r="AK101" s="47">
        <f>'SJ Draw'!F95</f>
        <v>1</v>
      </c>
      <c r="AL101" s="80" t="s">
        <v>984</v>
      </c>
      <c r="AM101" s="80" t="s">
        <v>988</v>
      </c>
      <c r="AN101" s="80"/>
    </row>
    <row r="102" spans="1:40" x14ac:dyDescent="0.35">
      <c r="A102" s="28">
        <f>'SJ Draw'!A96</f>
        <v>7053</v>
      </c>
      <c r="B102" s="28">
        <f>'SJ Draw'!B96</f>
        <v>0</v>
      </c>
      <c r="C102" s="28" t="str">
        <f>'SJ Draw'!C96</f>
        <v>Phoebe Riordan</v>
      </c>
      <c r="D102" s="28" t="str">
        <f>'SJ Draw'!D96</f>
        <v>ANOTHER CONQUEST</v>
      </c>
      <c r="E102" s="28" t="str">
        <f>'SJ Draw'!E96</f>
        <v>Fairholme College - Toowoomba</v>
      </c>
      <c r="F102" s="117">
        <v>98.88</v>
      </c>
      <c r="G102" s="106">
        <v>2</v>
      </c>
      <c r="H102" s="124">
        <v>16</v>
      </c>
      <c r="I102" s="124">
        <f t="shared" si="35"/>
        <v>18</v>
      </c>
      <c r="J102" s="114"/>
      <c r="K102" s="113"/>
      <c r="L102" s="154"/>
      <c r="M102" s="113">
        <f t="shared" si="36"/>
        <v>0</v>
      </c>
      <c r="N102" s="113"/>
      <c r="O102" s="106">
        <v>13</v>
      </c>
      <c r="P102" s="106">
        <f>VLOOKUP(O102,Sheet2!$A$2:$B$32,2,FALSE)</f>
        <v>18</v>
      </c>
      <c r="Q102" s="140"/>
      <c r="R102" s="109">
        <v>0</v>
      </c>
      <c r="S102" s="121"/>
      <c r="T102" s="121"/>
      <c r="U102" s="109"/>
      <c r="V102" s="109">
        <f>VLOOKUP(U102,Sheet2!$A$2:$B$32,2,FALSE)</f>
        <v>0</v>
      </c>
      <c r="W102" s="114"/>
      <c r="X102" s="113"/>
      <c r="Y102" s="118"/>
      <c r="Z102" s="118">
        <f>Y102+X102</f>
        <v>0</v>
      </c>
      <c r="AA102" s="117"/>
      <c r="AB102" s="106"/>
      <c r="AC102" s="157"/>
      <c r="AD102" s="157">
        <f>AC102+AB102</f>
        <v>0</v>
      </c>
      <c r="AE102" s="157">
        <f>AD102+Z102</f>
        <v>0</v>
      </c>
      <c r="AF102" s="113"/>
      <c r="AG102" s="113">
        <f>VLOOKUP(AF102,Sheet2!$A$2:$B$32,2,FALSE)</f>
        <v>0</v>
      </c>
      <c r="AH102" s="45">
        <f t="shared" si="41"/>
        <v>18</v>
      </c>
      <c r="AI102" s="45">
        <f t="shared" si="42"/>
        <v>13</v>
      </c>
      <c r="AJ102" s="46"/>
      <c r="AK102" s="47">
        <f>'SJ Draw'!F96</f>
        <v>1</v>
      </c>
      <c r="AL102" s="80" t="s">
        <v>984</v>
      </c>
      <c r="AM102" s="80" t="s">
        <v>989</v>
      </c>
      <c r="AN102" s="80" t="s">
        <v>989</v>
      </c>
    </row>
    <row r="103" spans="1:40" x14ac:dyDescent="0.35">
      <c r="A103" s="125">
        <f>'SJ Draw'!A102</f>
        <v>6990</v>
      </c>
      <c r="B103" s="125" t="str">
        <f>'SJ Draw'!B102</f>
        <v>SCR</v>
      </c>
      <c r="C103" s="125" t="str">
        <f>'SJ Draw'!C102</f>
        <v>Shelby Emmerton</v>
      </c>
      <c r="D103" s="125" t="str">
        <f>'SJ Draw'!D102</f>
        <v>DUTCH DIAMONDS</v>
      </c>
      <c r="E103" s="125" t="str">
        <f>'SJ Draw'!E102</f>
        <v>The Glennie School - Toowoomba</v>
      </c>
      <c r="F103" s="126"/>
      <c r="G103" s="127"/>
      <c r="H103" s="128"/>
      <c r="I103" s="128">
        <f t="shared" si="35"/>
        <v>0</v>
      </c>
      <c r="J103" s="131"/>
      <c r="K103" s="132"/>
      <c r="L103" s="155"/>
      <c r="M103" s="132">
        <f t="shared" si="36"/>
        <v>0</v>
      </c>
      <c r="N103" s="132"/>
      <c r="O103" s="127"/>
      <c r="P103" s="127">
        <f>VLOOKUP(O103,Sheet2!$A$2:$B$32,2,FALSE)</f>
        <v>0</v>
      </c>
      <c r="Q103" s="141"/>
      <c r="R103" s="129"/>
      <c r="S103" s="130"/>
      <c r="T103" s="130">
        <f>S103+R103</f>
        <v>0</v>
      </c>
      <c r="U103" s="129"/>
      <c r="V103" s="129">
        <f>VLOOKUP(U103,Sheet2!$A$2:$B$32,2,FALSE)</f>
        <v>0</v>
      </c>
      <c r="W103" s="131"/>
      <c r="X103" s="132"/>
      <c r="Y103" s="133"/>
      <c r="Z103" s="133"/>
      <c r="AA103" s="126"/>
      <c r="AB103" s="127"/>
      <c r="AC103" s="158"/>
      <c r="AD103" s="158"/>
      <c r="AE103" s="158"/>
      <c r="AF103" s="132"/>
      <c r="AG103" s="132">
        <f>VLOOKUP(AF103,Sheet2!$A$2:$B$32,2,FALSE)</f>
        <v>0</v>
      </c>
      <c r="AH103" s="134">
        <f t="shared" si="41"/>
        <v>0</v>
      </c>
      <c r="AI103" s="45"/>
      <c r="AJ103" s="135"/>
      <c r="AK103" s="136">
        <f>'SJ Draw'!F102</f>
        <v>0</v>
      </c>
      <c r="AL103" s="137"/>
      <c r="AM103" s="137"/>
      <c r="AN103" s="137"/>
    </row>
    <row r="104" spans="1:40" x14ac:dyDescent="0.35">
      <c r="A104" s="125">
        <f>'SJ Draw'!A103</f>
        <v>6693</v>
      </c>
      <c r="B104" s="125" t="str">
        <f>'SJ Draw'!B103</f>
        <v>SCR</v>
      </c>
      <c r="C104" s="125" t="str">
        <f>'SJ Draw'!C103</f>
        <v>Bridie Emmerton</v>
      </c>
      <c r="D104" s="125" t="str">
        <f>'SJ Draw'!D103</f>
        <v>ALMAY</v>
      </c>
      <c r="E104" s="125" t="str">
        <f>'SJ Draw'!E103</f>
        <v>The Glennie School - Toowoomba</v>
      </c>
      <c r="F104" s="126"/>
      <c r="G104" s="127"/>
      <c r="H104" s="128"/>
      <c r="I104" s="128">
        <f t="shared" si="35"/>
        <v>0</v>
      </c>
      <c r="J104" s="131"/>
      <c r="K104" s="132"/>
      <c r="L104" s="155"/>
      <c r="M104" s="132">
        <f t="shared" si="36"/>
        <v>0</v>
      </c>
      <c r="N104" s="132"/>
      <c r="O104" s="127"/>
      <c r="P104" s="127">
        <f>VLOOKUP(O104,Sheet2!$A$2:$B$32,2,FALSE)</f>
        <v>0</v>
      </c>
      <c r="Q104" s="141"/>
      <c r="R104" s="129"/>
      <c r="S104" s="130"/>
      <c r="T104" s="130">
        <f>S104+R104</f>
        <v>0</v>
      </c>
      <c r="U104" s="129"/>
      <c r="V104" s="129">
        <f>VLOOKUP(U104,Sheet2!$A$2:$B$32,2,FALSE)</f>
        <v>0</v>
      </c>
      <c r="W104" s="131"/>
      <c r="X104" s="132"/>
      <c r="Y104" s="133"/>
      <c r="Z104" s="133"/>
      <c r="AA104" s="126"/>
      <c r="AB104" s="127"/>
      <c r="AC104" s="158"/>
      <c r="AD104" s="158"/>
      <c r="AE104" s="158"/>
      <c r="AF104" s="132"/>
      <c r="AG104" s="132">
        <f>VLOOKUP(AF104,Sheet2!$A$2:$B$32,2,FALSE)</f>
        <v>0</v>
      </c>
      <c r="AH104" s="134">
        <f t="shared" si="41"/>
        <v>0</v>
      </c>
      <c r="AI104" s="45"/>
      <c r="AJ104" s="135"/>
      <c r="AK104" s="136">
        <f>'SJ Draw'!F103</f>
        <v>0</v>
      </c>
      <c r="AL104" s="137"/>
      <c r="AM104" s="137"/>
      <c r="AN104" s="137"/>
    </row>
    <row r="105" spans="1:40" s="147" customFormat="1" x14ac:dyDescent="0.35">
      <c r="A105" s="31" t="s">
        <v>14</v>
      </c>
      <c r="B105" s="31"/>
      <c r="C105" s="99">
        <f>SUM(AK90:AK104)</f>
        <v>13</v>
      </c>
      <c r="D105" s="31"/>
      <c r="E105" s="30"/>
      <c r="F105" s="142"/>
      <c r="G105" s="47"/>
      <c r="H105" s="143"/>
      <c r="I105" s="143"/>
      <c r="J105" s="142"/>
      <c r="K105" s="47"/>
      <c r="L105" s="143"/>
      <c r="M105" s="47"/>
      <c r="N105" s="47"/>
      <c r="O105" s="47"/>
      <c r="P105" s="47"/>
      <c r="Q105" s="142"/>
      <c r="R105" s="47"/>
      <c r="S105" s="143"/>
      <c r="T105" s="143"/>
      <c r="U105" s="47"/>
      <c r="V105" s="47"/>
      <c r="W105" s="142"/>
      <c r="X105" s="47"/>
      <c r="Y105" s="144"/>
      <c r="Z105" s="144"/>
      <c r="AA105" s="142"/>
      <c r="AB105" s="47"/>
      <c r="AC105" s="144"/>
      <c r="AD105" s="144"/>
      <c r="AE105" s="144"/>
      <c r="AF105" s="47"/>
      <c r="AG105" s="47"/>
      <c r="AH105" s="47"/>
      <c r="AI105" s="47"/>
      <c r="AJ105" s="145"/>
      <c r="AK105" s="47"/>
      <c r="AL105" s="146"/>
      <c r="AM105" s="146"/>
      <c r="AN105" s="146"/>
    </row>
    <row r="106" spans="1:40" s="147" customFormat="1" ht="15.5" x14ac:dyDescent="0.35">
      <c r="A106" s="161" t="s">
        <v>111</v>
      </c>
      <c r="B106" s="161"/>
      <c r="C106" s="161"/>
      <c r="D106" s="161"/>
      <c r="E106" s="161"/>
      <c r="F106" s="142"/>
      <c r="G106" s="47"/>
      <c r="H106" s="143"/>
      <c r="I106" s="143"/>
      <c r="J106" s="142"/>
      <c r="K106" s="47"/>
      <c r="L106" s="143"/>
      <c r="M106" s="47"/>
      <c r="N106" s="47"/>
      <c r="O106" s="47"/>
      <c r="P106" s="47"/>
      <c r="Q106" s="142"/>
      <c r="R106" s="47"/>
      <c r="S106" s="143"/>
      <c r="T106" s="143"/>
      <c r="U106" s="47"/>
      <c r="V106" s="47"/>
      <c r="W106" s="142"/>
      <c r="X106" s="47"/>
      <c r="Y106" s="144"/>
      <c r="Z106" s="144"/>
      <c r="AA106" s="142"/>
      <c r="AB106" s="47"/>
      <c r="AC106" s="144"/>
      <c r="AD106" s="144"/>
      <c r="AE106" s="144"/>
      <c r="AF106" s="47"/>
      <c r="AG106" s="47"/>
      <c r="AH106" s="47"/>
      <c r="AI106" s="47"/>
      <c r="AJ106" s="145"/>
      <c r="AK106" s="47"/>
      <c r="AL106" s="146"/>
      <c r="AM106" s="146"/>
      <c r="AN106" s="146"/>
    </row>
    <row r="107" spans="1:40" x14ac:dyDescent="0.35">
      <c r="A107" s="28">
        <f>'SJ Draw'!A109</f>
        <v>7027</v>
      </c>
      <c r="B107" s="28" t="str">
        <f>'SJ Draw'!B109</f>
        <v>*/***</v>
      </c>
      <c r="C107" s="28" t="str">
        <f>'SJ Draw'!C109</f>
        <v>Christopher Holland</v>
      </c>
      <c r="D107" s="28" t="str">
        <f>'SJ Draw'!D109</f>
        <v>ELSA</v>
      </c>
      <c r="E107" s="28" t="str">
        <f>'SJ Draw'!E109</f>
        <v>Nambour Christian College - Nambour</v>
      </c>
      <c r="F107" s="117">
        <v>82.44</v>
      </c>
      <c r="G107" s="106">
        <v>0</v>
      </c>
      <c r="H107" s="124">
        <v>0</v>
      </c>
      <c r="I107" s="124">
        <f t="shared" ref="I107:I108" si="43">H107+G107</f>
        <v>0</v>
      </c>
      <c r="J107" s="114">
        <v>40.159999999999997</v>
      </c>
      <c r="K107" s="113">
        <v>0</v>
      </c>
      <c r="L107" s="154">
        <v>8</v>
      </c>
      <c r="M107" s="113">
        <f t="shared" ref="M107:M108" si="44">L107+K107</f>
        <v>8</v>
      </c>
      <c r="N107" s="113">
        <v>8</v>
      </c>
      <c r="O107" s="106">
        <v>1</v>
      </c>
      <c r="P107" s="106">
        <f>VLOOKUP(O107,Sheet2!$A$2:$B$32,2,FALSE)</f>
        <v>30</v>
      </c>
      <c r="Q107" s="140">
        <v>68.17</v>
      </c>
      <c r="R107" s="109">
        <v>0</v>
      </c>
      <c r="S107" s="121">
        <v>0</v>
      </c>
      <c r="T107" s="121">
        <f t="shared" ref="T107:T108" si="45">S107+R107</f>
        <v>0</v>
      </c>
      <c r="U107" s="109">
        <v>1</v>
      </c>
      <c r="V107" s="109">
        <f>VLOOKUP(U107,Sheet2!$A$2:$B$32,2,FALSE)</f>
        <v>30</v>
      </c>
      <c r="W107" s="114">
        <v>40.81</v>
      </c>
      <c r="X107" s="113">
        <v>0</v>
      </c>
      <c r="Y107" s="118">
        <v>0</v>
      </c>
      <c r="Z107" s="118">
        <f t="shared" ref="Z107:Z108" si="46">Y107+X107</f>
        <v>0</v>
      </c>
      <c r="AA107" s="117">
        <v>48.18</v>
      </c>
      <c r="AB107" s="106">
        <v>0</v>
      </c>
      <c r="AC107" s="157">
        <v>0</v>
      </c>
      <c r="AD107" s="157">
        <f t="shared" ref="AD107:AD108" si="47">AC107+AB107</f>
        <v>0</v>
      </c>
      <c r="AE107" s="157">
        <f t="shared" ref="AE107:AE108" si="48">AD107+Z107</f>
        <v>0</v>
      </c>
      <c r="AF107" s="113">
        <v>1</v>
      </c>
      <c r="AG107" s="113">
        <f>VLOOKUP(AF107,Sheet2!$A$2:$B$32,2,FALSE)</f>
        <v>30</v>
      </c>
      <c r="AH107" s="45">
        <f t="shared" ref="AH107:AH108" si="49">AG107+V107+P107</f>
        <v>90</v>
      </c>
      <c r="AI107" s="45">
        <f>RANK(AH107,$AH$107:$AH$108,0)</f>
        <v>1</v>
      </c>
      <c r="AJ107" s="46"/>
      <c r="AK107" s="47">
        <f>'SJ Draw'!F109</f>
        <v>1</v>
      </c>
      <c r="AL107" s="80" t="s">
        <v>984</v>
      </c>
      <c r="AM107" s="80" t="s">
        <v>988</v>
      </c>
      <c r="AN107" s="80" t="s">
        <v>989</v>
      </c>
    </row>
    <row r="108" spans="1:40" x14ac:dyDescent="0.35">
      <c r="A108" s="28">
        <f>'SJ Draw'!A110</f>
        <v>7385</v>
      </c>
      <c r="B108" s="28" t="str">
        <f>'SJ Draw'!B110</f>
        <v>**</v>
      </c>
      <c r="C108" s="28" t="str">
        <f>'SJ Draw'!C110</f>
        <v>Jasmine Alexanderson</v>
      </c>
      <c r="D108" s="28" t="str">
        <f>'SJ Draw'!D110</f>
        <v xml:space="preserve">KOLORA STUD BELLHAVEN CAIRO </v>
      </c>
      <c r="E108" s="28" t="str">
        <f>'SJ Draw'!E110</f>
        <v>The Scots PGC College - Warwick</v>
      </c>
      <c r="F108" s="117">
        <v>84.93</v>
      </c>
      <c r="G108" s="106">
        <v>0</v>
      </c>
      <c r="H108" s="124">
        <v>0</v>
      </c>
      <c r="I108" s="124">
        <f t="shared" si="43"/>
        <v>0</v>
      </c>
      <c r="J108" s="114">
        <v>41.53</v>
      </c>
      <c r="K108" s="113">
        <v>0</v>
      </c>
      <c r="L108" s="154">
        <v>8</v>
      </c>
      <c r="M108" s="113">
        <f t="shared" si="44"/>
        <v>8</v>
      </c>
      <c r="N108" s="113">
        <v>8</v>
      </c>
      <c r="O108" s="106">
        <v>2</v>
      </c>
      <c r="P108" s="106">
        <f>VLOOKUP(O108,Sheet2!$A$2:$B$32,2,FALSE)</f>
        <v>29</v>
      </c>
      <c r="Q108" s="140">
        <v>68.56</v>
      </c>
      <c r="R108" s="109">
        <v>0</v>
      </c>
      <c r="S108" s="121">
        <v>8</v>
      </c>
      <c r="T108" s="121">
        <f t="shared" si="45"/>
        <v>8</v>
      </c>
      <c r="U108" s="109">
        <v>2</v>
      </c>
      <c r="V108" s="109">
        <f>VLOOKUP(U108,Sheet2!$A$2:$B$32,2,FALSE)</f>
        <v>29</v>
      </c>
      <c r="W108" s="114">
        <v>39.93</v>
      </c>
      <c r="X108" s="113">
        <v>0</v>
      </c>
      <c r="Y108" s="118">
        <v>12</v>
      </c>
      <c r="Z108" s="118">
        <f t="shared" si="46"/>
        <v>12</v>
      </c>
      <c r="AA108" s="117">
        <v>47.45</v>
      </c>
      <c r="AB108" s="106">
        <v>0</v>
      </c>
      <c r="AC108" s="157">
        <v>0</v>
      </c>
      <c r="AD108" s="157">
        <f t="shared" si="47"/>
        <v>0</v>
      </c>
      <c r="AE108" s="157">
        <f t="shared" si="48"/>
        <v>12</v>
      </c>
      <c r="AF108" s="113">
        <v>2</v>
      </c>
      <c r="AG108" s="113">
        <f>VLOOKUP(AF108,Sheet2!$A$2:$B$32,2,FALSE)</f>
        <v>29</v>
      </c>
      <c r="AH108" s="45">
        <f t="shared" si="49"/>
        <v>87</v>
      </c>
      <c r="AI108" s="45">
        <f>RANK(AH108,$AH$107:$AH$108,0)</f>
        <v>2</v>
      </c>
      <c r="AJ108" s="46"/>
      <c r="AK108" s="47">
        <f>'SJ Draw'!F110</f>
        <v>1</v>
      </c>
      <c r="AL108" s="80" t="s">
        <v>984</v>
      </c>
      <c r="AM108" s="80" t="s">
        <v>989</v>
      </c>
    </row>
    <row r="109" spans="1:40" x14ac:dyDescent="0.35">
      <c r="A109" s="31" t="s">
        <v>14</v>
      </c>
      <c r="B109" s="31"/>
      <c r="C109" s="99">
        <f>SUM(AK107:AK108)</f>
        <v>2</v>
      </c>
      <c r="D109" s="31"/>
      <c r="E109" s="30"/>
      <c r="F109" s="142"/>
      <c r="G109" s="47"/>
      <c r="H109" s="143"/>
      <c r="I109" s="143"/>
      <c r="J109" s="142"/>
      <c r="K109" s="47"/>
      <c r="L109" s="143"/>
      <c r="M109" s="47"/>
      <c r="N109" s="47"/>
      <c r="O109" s="47"/>
      <c r="P109" s="47"/>
      <c r="Q109" s="142"/>
      <c r="R109" s="47"/>
      <c r="S109" s="143"/>
      <c r="T109" s="143"/>
      <c r="U109" s="47"/>
      <c r="V109" s="47"/>
      <c r="W109" s="142"/>
      <c r="X109" s="47"/>
      <c r="Y109" s="144"/>
      <c r="Z109" s="144"/>
      <c r="AA109" s="142"/>
      <c r="AB109" s="47"/>
      <c r="AC109" s="144"/>
      <c r="AD109" s="144"/>
      <c r="AE109" s="144"/>
      <c r="AF109" s="47"/>
      <c r="AG109" s="47"/>
      <c r="AH109" s="47"/>
      <c r="AI109" s="47"/>
      <c r="AJ109" s="145"/>
      <c r="AK109" s="47"/>
    </row>
    <row r="111" spans="1:40" x14ac:dyDescent="0.35">
      <c r="C111" s="103">
        <f>C109+C105+C88+C71+C50+C46+C36+C32+C20+C14+C8</f>
        <v>74</v>
      </c>
      <c r="F111"/>
      <c r="H111"/>
      <c r="I111"/>
      <c r="J111"/>
      <c r="L111"/>
      <c r="M111"/>
      <c r="N111"/>
      <c r="Q111"/>
      <c r="S111"/>
      <c r="T111"/>
      <c r="W111"/>
      <c r="AA111"/>
      <c r="AK111" s="103">
        <f>SUM(AK3:AK110)</f>
        <v>74</v>
      </c>
    </row>
    <row r="112" spans="1:40" x14ac:dyDescent="0.35">
      <c r="F112"/>
      <c r="H112"/>
      <c r="I112"/>
      <c r="J112"/>
      <c r="L112"/>
      <c r="M112"/>
      <c r="N112"/>
      <c r="Q112"/>
      <c r="S112"/>
      <c r="T112"/>
      <c r="W112"/>
      <c r="AA112"/>
    </row>
    <row r="113" spans="6:27" x14ac:dyDescent="0.35">
      <c r="F113"/>
      <c r="H113"/>
      <c r="I113"/>
      <c r="J113"/>
      <c r="L113"/>
      <c r="M113"/>
      <c r="N113"/>
      <c r="Q113"/>
      <c r="S113"/>
      <c r="T113"/>
      <c r="W113"/>
      <c r="AA113"/>
    </row>
    <row r="114" spans="6:27" x14ac:dyDescent="0.35">
      <c r="F114"/>
      <c r="H114"/>
      <c r="I114"/>
      <c r="J114"/>
      <c r="L114"/>
      <c r="M114"/>
      <c r="N114"/>
      <c r="Q114"/>
      <c r="S114"/>
      <c r="T114"/>
      <c r="W114"/>
      <c r="AA114"/>
    </row>
    <row r="115" spans="6:27" x14ac:dyDescent="0.35">
      <c r="F115"/>
      <c r="H115"/>
      <c r="I115"/>
      <c r="J115"/>
      <c r="L115"/>
      <c r="M115"/>
      <c r="N115"/>
      <c r="Q115"/>
      <c r="S115"/>
      <c r="T115"/>
      <c r="W115"/>
      <c r="AA115"/>
    </row>
    <row r="116" spans="6:27" x14ac:dyDescent="0.35">
      <c r="F116"/>
      <c r="H116"/>
      <c r="I116"/>
      <c r="J116"/>
      <c r="L116"/>
      <c r="M116"/>
      <c r="N116"/>
      <c r="Q116"/>
      <c r="S116"/>
      <c r="T116"/>
      <c r="W116"/>
      <c r="AA116"/>
    </row>
    <row r="117" spans="6:27" x14ac:dyDescent="0.35">
      <c r="F117"/>
      <c r="H117"/>
      <c r="I117"/>
      <c r="J117"/>
      <c r="L117"/>
      <c r="M117"/>
      <c r="N117"/>
      <c r="Q117"/>
      <c r="S117"/>
      <c r="T117"/>
      <c r="W117"/>
      <c r="AA117"/>
    </row>
    <row r="118" spans="6:27" x14ac:dyDescent="0.35">
      <c r="F118"/>
      <c r="H118"/>
      <c r="I118"/>
      <c r="J118"/>
      <c r="L118"/>
      <c r="M118"/>
      <c r="N118"/>
      <c r="Q118"/>
      <c r="S118"/>
      <c r="T118"/>
      <c r="W118"/>
      <c r="AA118"/>
    </row>
    <row r="119" spans="6:27" x14ac:dyDescent="0.35">
      <c r="F119"/>
      <c r="H119"/>
      <c r="I119"/>
      <c r="J119"/>
      <c r="L119"/>
      <c r="M119"/>
      <c r="N119"/>
      <c r="Q119"/>
      <c r="S119"/>
      <c r="T119"/>
      <c r="W119"/>
      <c r="AA119"/>
    </row>
    <row r="120" spans="6:27" x14ac:dyDescent="0.35">
      <c r="F120"/>
      <c r="H120"/>
      <c r="I120"/>
      <c r="J120"/>
      <c r="L120"/>
      <c r="M120"/>
      <c r="N120"/>
      <c r="Q120"/>
      <c r="S120"/>
      <c r="T120"/>
      <c r="W120"/>
      <c r="AA120"/>
    </row>
    <row r="121" spans="6:27" x14ac:dyDescent="0.35">
      <c r="F121"/>
      <c r="H121"/>
      <c r="I121"/>
      <c r="J121"/>
      <c r="L121"/>
      <c r="M121"/>
      <c r="N121"/>
      <c r="Q121"/>
      <c r="S121"/>
      <c r="T121"/>
      <c r="W121"/>
      <c r="AA121"/>
    </row>
    <row r="122" spans="6:27" x14ac:dyDescent="0.35">
      <c r="F122"/>
      <c r="H122"/>
      <c r="I122"/>
      <c r="J122"/>
      <c r="L122"/>
      <c r="M122"/>
      <c r="N122"/>
      <c r="Q122"/>
      <c r="S122"/>
      <c r="T122"/>
      <c r="W122"/>
      <c r="AA122"/>
    </row>
  </sheetData>
  <autoFilter ref="A2:AN109"/>
  <sortState ref="A90:AN104">
    <sortCondition ref="AI90:AI104"/>
  </sortState>
  <mergeCells count="11">
    <mergeCell ref="A3:E3"/>
    <mergeCell ref="A9:C9"/>
    <mergeCell ref="A15:C15"/>
    <mergeCell ref="A89:E89"/>
    <mergeCell ref="A106:E106"/>
    <mergeCell ref="A21:E21"/>
    <mergeCell ref="A33:E33"/>
    <mergeCell ref="A37:E37"/>
    <mergeCell ref="A47:E47"/>
    <mergeCell ref="A51:E51"/>
    <mergeCell ref="A72:E72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rowBreaks count="1" manualBreakCount="1">
    <brk id="46" max="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AB113"/>
  <sheetViews>
    <sheetView topLeftCell="A46" zoomScaleNormal="100" workbookViewId="0">
      <selection activeCell="B60" sqref="B60"/>
    </sheetView>
  </sheetViews>
  <sheetFormatPr defaultRowHeight="14.5" x14ac:dyDescent="0.35"/>
  <cols>
    <col min="1" max="1" width="7.81640625" customWidth="1"/>
    <col min="2" max="2" width="5.81640625" bestFit="1" customWidth="1"/>
    <col min="3" max="3" width="21.1796875" bestFit="1" customWidth="1"/>
    <col min="4" max="4" width="31" bestFit="1" customWidth="1"/>
    <col min="5" max="5" width="49" bestFit="1" customWidth="1"/>
  </cols>
  <sheetData>
    <row r="1" spans="1:6" ht="21" x14ac:dyDescent="0.5">
      <c r="A1" s="170" t="s">
        <v>202</v>
      </c>
      <c r="B1" s="171"/>
      <c r="C1" s="171"/>
      <c r="D1" s="171"/>
      <c r="E1" s="172"/>
    </row>
    <row r="2" spans="1:6" ht="21" x14ac:dyDescent="0.5">
      <c r="A2" s="173" t="s">
        <v>203</v>
      </c>
      <c r="B2" s="174"/>
      <c r="C2" s="174"/>
      <c r="D2" s="174"/>
      <c r="E2" s="175"/>
    </row>
    <row r="3" spans="1:6" x14ac:dyDescent="0.35">
      <c r="A3" s="176" t="s">
        <v>204</v>
      </c>
      <c r="B3" s="177"/>
      <c r="C3" s="177"/>
      <c r="D3" s="177"/>
      <c r="E3" s="178"/>
    </row>
    <row r="4" spans="1:6" ht="15.5" x14ac:dyDescent="0.35">
      <c r="A4" s="23" t="s">
        <v>0</v>
      </c>
      <c r="B4" s="24"/>
      <c r="C4" s="24" t="s">
        <v>1</v>
      </c>
      <c r="D4" s="24" t="s">
        <v>2</v>
      </c>
      <c r="E4" s="24" t="s">
        <v>3</v>
      </c>
      <c r="F4" s="102" t="s">
        <v>262</v>
      </c>
    </row>
    <row r="5" spans="1:6" ht="15.5" x14ac:dyDescent="0.35">
      <c r="A5" s="166" t="s">
        <v>5</v>
      </c>
      <c r="B5" s="167"/>
      <c r="C5" s="167"/>
      <c r="D5" s="167"/>
      <c r="E5" s="167"/>
    </row>
    <row r="6" spans="1:6" x14ac:dyDescent="0.35">
      <c r="A6" s="3">
        <v>7131</v>
      </c>
      <c r="B6" s="3" t="s">
        <v>196</v>
      </c>
      <c r="C6" s="4" t="s">
        <v>6</v>
      </c>
      <c r="D6" s="4" t="s">
        <v>11</v>
      </c>
      <c r="E6" s="4" t="s">
        <v>8</v>
      </c>
      <c r="F6">
        <v>1</v>
      </c>
    </row>
    <row r="7" spans="1:6" x14ac:dyDescent="0.35">
      <c r="A7" s="100">
        <v>6349</v>
      </c>
      <c r="B7" s="1" t="s">
        <v>904</v>
      </c>
      <c r="C7" s="101" t="s">
        <v>122</v>
      </c>
      <c r="D7" s="101" t="s">
        <v>123</v>
      </c>
      <c r="E7" s="101" t="s">
        <v>124</v>
      </c>
    </row>
    <row r="8" spans="1:6" x14ac:dyDescent="0.35">
      <c r="A8" s="1">
        <v>7328</v>
      </c>
      <c r="B8" s="1" t="s">
        <v>197</v>
      </c>
      <c r="C8" s="2" t="s">
        <v>6</v>
      </c>
      <c r="D8" s="2" t="s">
        <v>7</v>
      </c>
      <c r="E8" s="2" t="s">
        <v>8</v>
      </c>
      <c r="F8">
        <v>1</v>
      </c>
    </row>
    <row r="9" spans="1:6" x14ac:dyDescent="0.35">
      <c r="A9" s="1">
        <v>7392</v>
      </c>
      <c r="B9" s="1" t="s">
        <v>198</v>
      </c>
      <c r="C9" s="2" t="s">
        <v>10</v>
      </c>
      <c r="D9" s="2" t="s">
        <v>129</v>
      </c>
      <c r="E9" s="2" t="s">
        <v>8</v>
      </c>
      <c r="F9">
        <v>1</v>
      </c>
    </row>
    <row r="10" spans="1:6" x14ac:dyDescent="0.35">
      <c r="A10" s="14" t="s">
        <v>14</v>
      </c>
      <c r="B10" s="18"/>
      <c r="C10" s="10">
        <f>SUM(F6:F9)</f>
        <v>3</v>
      </c>
      <c r="D10" s="5"/>
      <c r="E10" s="6"/>
    </row>
    <row r="11" spans="1:6" ht="15.5" x14ac:dyDescent="0.35">
      <c r="A11" s="168" t="s">
        <v>15</v>
      </c>
      <c r="B11" s="169"/>
      <c r="C11" s="169"/>
      <c r="D11" s="15"/>
      <c r="E11" s="15"/>
    </row>
    <row r="12" spans="1:6" x14ac:dyDescent="0.35">
      <c r="A12" s="7">
        <v>6890</v>
      </c>
      <c r="B12" s="7" t="s">
        <v>196</v>
      </c>
      <c r="C12" s="8" t="s">
        <v>125</v>
      </c>
      <c r="D12" s="8" t="s">
        <v>19</v>
      </c>
      <c r="E12" s="8" t="s">
        <v>20</v>
      </c>
      <c r="F12">
        <v>1</v>
      </c>
    </row>
    <row r="13" spans="1:6" x14ac:dyDescent="0.35">
      <c r="A13" s="7">
        <v>6612</v>
      </c>
      <c r="B13" s="7" t="s">
        <v>197</v>
      </c>
      <c r="C13" s="8" t="s">
        <v>126</v>
      </c>
      <c r="D13" s="8" t="s">
        <v>16</v>
      </c>
      <c r="E13" s="8" t="s">
        <v>17</v>
      </c>
      <c r="F13">
        <v>1</v>
      </c>
    </row>
    <row r="14" spans="1:6" x14ac:dyDescent="0.35">
      <c r="A14" s="7">
        <v>6718</v>
      </c>
      <c r="B14" s="7" t="s">
        <v>198</v>
      </c>
      <c r="C14" s="8" t="s">
        <v>12</v>
      </c>
      <c r="D14" s="8" t="s">
        <v>13</v>
      </c>
      <c r="E14" s="8" t="s">
        <v>8</v>
      </c>
      <c r="F14">
        <v>1</v>
      </c>
    </row>
    <row r="15" spans="1:6" x14ac:dyDescent="0.35">
      <c r="A15" s="7">
        <v>7349</v>
      </c>
      <c r="B15" s="7"/>
      <c r="C15" s="8" t="s">
        <v>127</v>
      </c>
      <c r="D15" s="8" t="s">
        <v>18</v>
      </c>
      <c r="E15" s="8" t="s">
        <v>128</v>
      </c>
      <c r="F15">
        <v>1</v>
      </c>
    </row>
    <row r="16" spans="1:6" x14ac:dyDescent="0.35">
      <c r="A16" s="14" t="s">
        <v>14</v>
      </c>
      <c r="B16" s="18"/>
      <c r="C16" s="10">
        <f>SUM(F12:F15)</f>
        <v>4</v>
      </c>
      <c r="D16" s="5"/>
      <c r="E16" s="6"/>
    </row>
    <row r="17" spans="1:28" ht="15.5" x14ac:dyDescent="0.35">
      <c r="A17" s="166" t="s">
        <v>21</v>
      </c>
      <c r="B17" s="167"/>
      <c r="C17" s="179"/>
      <c r="D17" s="9"/>
      <c r="E17" s="9"/>
    </row>
    <row r="18" spans="1:28" x14ac:dyDescent="0.35">
      <c r="A18" s="100">
        <v>6986</v>
      </c>
      <c r="B18" s="1" t="s">
        <v>904</v>
      </c>
      <c r="C18" s="101" t="s">
        <v>25</v>
      </c>
      <c r="D18" s="101" t="s">
        <v>26</v>
      </c>
      <c r="E18" s="101" t="s">
        <v>922</v>
      </c>
    </row>
    <row r="19" spans="1:28" x14ac:dyDescent="0.35">
      <c r="A19" s="1">
        <v>6476</v>
      </c>
      <c r="B19" s="1" t="s">
        <v>196</v>
      </c>
      <c r="C19" s="2" t="s">
        <v>131</v>
      </c>
      <c r="D19" s="2" t="s">
        <v>22</v>
      </c>
      <c r="E19" s="2" t="s">
        <v>132</v>
      </c>
      <c r="F19">
        <v>1</v>
      </c>
    </row>
    <row r="20" spans="1:28" x14ac:dyDescent="0.35">
      <c r="A20" s="1">
        <v>7348</v>
      </c>
      <c r="B20" s="1" t="s">
        <v>197</v>
      </c>
      <c r="C20" s="2" t="s">
        <v>133</v>
      </c>
      <c r="D20" s="2" t="s">
        <v>23</v>
      </c>
      <c r="E20" s="2" t="s">
        <v>24</v>
      </c>
      <c r="F20">
        <v>1</v>
      </c>
    </row>
    <row r="21" spans="1:28" x14ac:dyDescent="0.35">
      <c r="A21" s="1">
        <v>6732</v>
      </c>
      <c r="B21" s="1" t="s">
        <v>198</v>
      </c>
      <c r="C21" s="2" t="s">
        <v>127</v>
      </c>
      <c r="D21" s="2" t="s">
        <v>134</v>
      </c>
      <c r="E21" s="2" t="s">
        <v>128</v>
      </c>
      <c r="F21">
        <v>1</v>
      </c>
    </row>
    <row r="22" spans="1:28" x14ac:dyDescent="0.35">
      <c r="A22" s="14" t="s">
        <v>14</v>
      </c>
      <c r="B22" s="18"/>
      <c r="C22" s="10">
        <f>SUM(F18:F21)</f>
        <v>3</v>
      </c>
      <c r="D22" s="5"/>
      <c r="E22" s="6"/>
    </row>
    <row r="23" spans="1:28" ht="15.5" x14ac:dyDescent="0.35">
      <c r="A23" s="166" t="s">
        <v>27</v>
      </c>
      <c r="B23" s="167"/>
      <c r="C23" s="167"/>
      <c r="D23" s="167"/>
      <c r="E23" s="167"/>
    </row>
    <row r="24" spans="1:28" x14ac:dyDescent="0.35">
      <c r="A24" s="12">
        <v>6299</v>
      </c>
      <c r="B24" s="12" t="s">
        <v>196</v>
      </c>
      <c r="C24" s="20" t="s">
        <v>118</v>
      </c>
      <c r="D24" s="13" t="s">
        <v>120</v>
      </c>
      <c r="E24" s="13" t="s">
        <v>20</v>
      </c>
      <c r="F24">
        <v>1</v>
      </c>
    </row>
    <row r="25" spans="1:28" x14ac:dyDescent="0.35">
      <c r="A25" s="100">
        <v>7391</v>
      </c>
      <c r="B25" s="1" t="s">
        <v>904</v>
      </c>
      <c r="C25" s="101" t="s">
        <v>38</v>
      </c>
      <c r="D25" s="101" t="s">
        <v>171</v>
      </c>
      <c r="E25" s="101" t="s">
        <v>172</v>
      </c>
    </row>
    <row r="26" spans="1:28" x14ac:dyDescent="0.35">
      <c r="A26" s="1">
        <v>7345</v>
      </c>
      <c r="B26" s="1"/>
      <c r="C26" s="21" t="s">
        <v>168</v>
      </c>
      <c r="D26" s="2" t="s">
        <v>169</v>
      </c>
      <c r="E26" s="2" t="s">
        <v>170</v>
      </c>
      <c r="F26">
        <v>1</v>
      </c>
    </row>
    <row r="27" spans="1:28" x14ac:dyDescent="0.35">
      <c r="A27" s="1">
        <v>7263</v>
      </c>
      <c r="B27" s="1" t="s">
        <v>197</v>
      </c>
      <c r="C27" s="21" t="s">
        <v>28</v>
      </c>
      <c r="D27" s="2" t="s">
        <v>29</v>
      </c>
      <c r="E27" s="2" t="s">
        <v>8</v>
      </c>
      <c r="F27">
        <v>1</v>
      </c>
    </row>
    <row r="28" spans="1:28" x14ac:dyDescent="0.35">
      <c r="A28" s="1">
        <v>6299</v>
      </c>
      <c r="B28" s="1"/>
      <c r="C28" s="21" t="s">
        <v>118</v>
      </c>
      <c r="D28" s="2" t="s">
        <v>119</v>
      </c>
      <c r="E28" s="2" t="s">
        <v>20</v>
      </c>
      <c r="F28">
        <v>1</v>
      </c>
    </row>
    <row r="29" spans="1:28" x14ac:dyDescent="0.35">
      <c r="A29" s="1">
        <v>7369</v>
      </c>
      <c r="B29" s="1" t="s">
        <v>198</v>
      </c>
      <c r="C29" s="21" t="s">
        <v>38</v>
      </c>
      <c r="D29" s="2" t="s">
        <v>39</v>
      </c>
      <c r="E29" s="2" t="s">
        <v>172</v>
      </c>
      <c r="F29">
        <v>1</v>
      </c>
    </row>
    <row r="30" spans="1:28" x14ac:dyDescent="0.35">
      <c r="A30" s="1">
        <v>7160</v>
      </c>
      <c r="B30" s="1"/>
      <c r="C30" s="21" t="s">
        <v>35</v>
      </c>
      <c r="D30" s="2" t="s">
        <v>36</v>
      </c>
      <c r="E30" s="2" t="s">
        <v>37</v>
      </c>
      <c r="F30">
        <v>1</v>
      </c>
    </row>
    <row r="31" spans="1:28" x14ac:dyDescent="0.35">
      <c r="A31" s="1">
        <v>7339</v>
      </c>
      <c r="B31" s="1"/>
      <c r="C31" s="21" t="s">
        <v>173</v>
      </c>
      <c r="D31" s="2" t="s">
        <v>33</v>
      </c>
      <c r="E31" s="2" t="s">
        <v>34</v>
      </c>
      <c r="F31">
        <v>1</v>
      </c>
    </row>
    <row r="32" spans="1:28" s="11" customFormat="1" x14ac:dyDescent="0.35">
      <c r="A32" s="1">
        <v>7388</v>
      </c>
      <c r="B32" s="16"/>
      <c r="C32" s="22" t="s">
        <v>174</v>
      </c>
      <c r="D32" s="2" t="s">
        <v>175</v>
      </c>
      <c r="E32" s="2" t="s">
        <v>8</v>
      </c>
      <c r="F32">
        <v>1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6" x14ac:dyDescent="0.35">
      <c r="A33" s="1">
        <v>6608</v>
      </c>
      <c r="B33" s="1"/>
      <c r="C33" s="21" t="s">
        <v>143</v>
      </c>
      <c r="D33" s="2" t="s">
        <v>986</v>
      </c>
      <c r="E33" s="2" t="s">
        <v>8</v>
      </c>
      <c r="F33">
        <v>1</v>
      </c>
    </row>
    <row r="34" spans="1:6" x14ac:dyDescent="0.35">
      <c r="A34" s="14" t="s">
        <v>14</v>
      </c>
      <c r="B34" s="18"/>
      <c r="C34" s="10">
        <f>SUM(F24:F33)</f>
        <v>9</v>
      </c>
      <c r="D34" s="5"/>
      <c r="E34" s="6"/>
    </row>
    <row r="35" spans="1:6" ht="15.5" x14ac:dyDescent="0.35">
      <c r="A35" s="166" t="s">
        <v>40</v>
      </c>
      <c r="B35" s="167"/>
      <c r="C35" s="167"/>
      <c r="D35" s="167"/>
      <c r="E35" s="167"/>
    </row>
    <row r="36" spans="1:6" x14ac:dyDescent="0.35">
      <c r="A36" s="7">
        <v>7062</v>
      </c>
      <c r="B36" s="7"/>
      <c r="C36" s="8" t="s">
        <v>126</v>
      </c>
      <c r="D36" s="8" t="s">
        <v>41</v>
      </c>
      <c r="E36" s="8" t="s">
        <v>17</v>
      </c>
      <c r="F36">
        <v>1</v>
      </c>
    </row>
    <row r="37" spans="1:6" x14ac:dyDescent="0.35">
      <c r="A37" s="100">
        <v>6644</v>
      </c>
      <c r="B37" s="1" t="s">
        <v>904</v>
      </c>
      <c r="C37" s="101" t="s">
        <v>122</v>
      </c>
      <c r="D37" s="101" t="s">
        <v>49</v>
      </c>
      <c r="E37" s="101" t="s">
        <v>124</v>
      </c>
    </row>
    <row r="38" spans="1:6" x14ac:dyDescent="0.35">
      <c r="A38" s="5" t="s">
        <v>14</v>
      </c>
      <c r="B38" s="5"/>
      <c r="C38" s="6">
        <f>SUM(F36:F37)</f>
        <v>1</v>
      </c>
      <c r="D38" s="5"/>
      <c r="E38" s="6"/>
    </row>
    <row r="39" spans="1:6" ht="15.5" x14ac:dyDescent="0.35">
      <c r="A39" s="166" t="s">
        <v>42</v>
      </c>
      <c r="B39" s="167"/>
      <c r="C39" s="167"/>
      <c r="D39" s="167"/>
      <c r="E39" s="167"/>
    </row>
    <row r="40" spans="1:6" x14ac:dyDescent="0.35">
      <c r="A40" s="1">
        <v>7173</v>
      </c>
      <c r="B40" s="1" t="s">
        <v>196</v>
      </c>
      <c r="C40" s="2" t="s">
        <v>78</v>
      </c>
      <c r="D40" s="2" t="s">
        <v>79</v>
      </c>
      <c r="E40" s="2" t="s">
        <v>65</v>
      </c>
      <c r="F40">
        <v>1</v>
      </c>
    </row>
    <row r="41" spans="1:6" x14ac:dyDescent="0.35">
      <c r="A41" s="1">
        <v>7169</v>
      </c>
      <c r="B41" s="1"/>
      <c r="C41" s="2" t="s">
        <v>176</v>
      </c>
      <c r="D41" s="2" t="s">
        <v>177</v>
      </c>
      <c r="E41" s="2" t="s">
        <v>178</v>
      </c>
      <c r="F41">
        <v>1</v>
      </c>
    </row>
    <row r="42" spans="1:6" x14ac:dyDescent="0.35">
      <c r="A42" s="1">
        <v>7114</v>
      </c>
      <c r="B42" s="1"/>
      <c r="C42" s="2" t="s">
        <v>43</v>
      </c>
      <c r="D42" s="2" t="s">
        <v>44</v>
      </c>
      <c r="E42" s="2" t="s">
        <v>45</v>
      </c>
      <c r="F42">
        <v>1</v>
      </c>
    </row>
    <row r="43" spans="1:6" x14ac:dyDescent="0.35">
      <c r="A43" s="1">
        <v>7259</v>
      </c>
      <c r="B43" s="1" t="s">
        <v>197</v>
      </c>
      <c r="C43" s="2" t="s">
        <v>164</v>
      </c>
      <c r="D43" s="2" t="s">
        <v>179</v>
      </c>
      <c r="E43" s="2" t="s">
        <v>148</v>
      </c>
      <c r="F43">
        <v>1</v>
      </c>
    </row>
    <row r="44" spans="1:6" x14ac:dyDescent="0.35">
      <c r="A44" s="1">
        <v>7376</v>
      </c>
      <c r="B44" s="1"/>
      <c r="C44" s="2" t="s">
        <v>180</v>
      </c>
      <c r="D44" s="2" t="s">
        <v>181</v>
      </c>
      <c r="E44" s="2" t="s">
        <v>182</v>
      </c>
      <c r="F44">
        <v>1</v>
      </c>
    </row>
    <row r="45" spans="1:6" x14ac:dyDescent="0.35">
      <c r="A45" s="1">
        <v>7186</v>
      </c>
      <c r="B45" s="1"/>
      <c r="C45" s="2" t="s">
        <v>183</v>
      </c>
      <c r="D45" s="2" t="s">
        <v>184</v>
      </c>
      <c r="E45" s="2" t="s">
        <v>185</v>
      </c>
      <c r="F45">
        <v>1</v>
      </c>
    </row>
    <row r="46" spans="1:6" x14ac:dyDescent="0.35">
      <c r="A46" s="1">
        <v>7340</v>
      </c>
      <c r="B46" s="1" t="s">
        <v>198</v>
      </c>
      <c r="C46" s="2" t="s">
        <v>173</v>
      </c>
      <c r="D46" s="2" t="s">
        <v>47</v>
      </c>
      <c r="E46" s="2" t="s">
        <v>34</v>
      </c>
      <c r="F46">
        <v>1</v>
      </c>
    </row>
    <row r="47" spans="1:6" x14ac:dyDescent="0.35">
      <c r="A47" s="7">
        <v>7362</v>
      </c>
      <c r="B47" s="7"/>
      <c r="C47" s="8" t="s">
        <v>48</v>
      </c>
      <c r="D47" s="8" t="s">
        <v>186</v>
      </c>
      <c r="E47" s="8" t="s">
        <v>8</v>
      </c>
      <c r="F47">
        <v>1</v>
      </c>
    </row>
    <row r="48" spans="1:6" x14ac:dyDescent="0.35">
      <c r="A48" s="5" t="s">
        <v>14</v>
      </c>
      <c r="B48" s="5"/>
      <c r="C48" s="6">
        <f>SUM(F40:F47)</f>
        <v>8</v>
      </c>
      <c r="D48" s="5"/>
      <c r="E48" s="6"/>
    </row>
    <row r="49" spans="1:6" ht="15.5" x14ac:dyDescent="0.35">
      <c r="A49" s="166" t="s">
        <v>200</v>
      </c>
      <c r="B49" s="167"/>
      <c r="C49" s="167"/>
      <c r="D49" s="167"/>
      <c r="E49" s="167"/>
    </row>
    <row r="50" spans="1:6" x14ac:dyDescent="0.35">
      <c r="A50" s="100">
        <v>6610</v>
      </c>
      <c r="B50" s="1" t="s">
        <v>904</v>
      </c>
      <c r="C50" s="101" t="s">
        <v>135</v>
      </c>
      <c r="D50" s="101" t="s">
        <v>50</v>
      </c>
      <c r="E50" s="101" t="s">
        <v>136</v>
      </c>
    </row>
    <row r="51" spans="1:6" x14ac:dyDescent="0.35">
      <c r="A51" s="100">
        <v>6894</v>
      </c>
      <c r="B51" s="1" t="s">
        <v>904</v>
      </c>
      <c r="C51" s="101" t="s">
        <v>135</v>
      </c>
      <c r="D51" s="101" t="s">
        <v>137</v>
      </c>
      <c r="E51" s="101" t="s">
        <v>136</v>
      </c>
    </row>
    <row r="52" spans="1:6" x14ac:dyDescent="0.35">
      <c r="A52" s="5" t="s">
        <v>14</v>
      </c>
      <c r="B52" s="5"/>
      <c r="C52" s="6">
        <f>SUM(F50:F51)</f>
        <v>0</v>
      </c>
      <c r="D52" s="5"/>
      <c r="E52" s="6"/>
    </row>
    <row r="53" spans="1:6" ht="15.5" x14ac:dyDescent="0.35">
      <c r="A53" s="166" t="s">
        <v>51</v>
      </c>
      <c r="B53" s="167"/>
      <c r="C53" s="167"/>
      <c r="D53" s="167"/>
      <c r="E53" s="167"/>
    </row>
    <row r="54" spans="1:6" x14ac:dyDescent="0.35">
      <c r="A54" s="1">
        <v>7126</v>
      </c>
      <c r="B54" s="1" t="s">
        <v>196</v>
      </c>
      <c r="C54" s="2" t="s">
        <v>187</v>
      </c>
      <c r="D54" s="2" t="s">
        <v>188</v>
      </c>
      <c r="E54" s="2" t="s">
        <v>46</v>
      </c>
      <c r="F54">
        <v>1</v>
      </c>
    </row>
    <row r="55" spans="1:6" x14ac:dyDescent="0.35">
      <c r="A55" s="100">
        <v>6261</v>
      </c>
      <c r="B55" s="1" t="s">
        <v>904</v>
      </c>
      <c r="C55" s="101" t="s">
        <v>68</v>
      </c>
      <c r="D55" s="101" t="s">
        <v>69</v>
      </c>
      <c r="E55" s="101" t="s">
        <v>20</v>
      </c>
    </row>
    <row r="56" spans="1:6" x14ac:dyDescent="0.35">
      <c r="A56" s="1">
        <v>7354</v>
      </c>
      <c r="B56" s="1"/>
      <c r="C56" s="2" t="s">
        <v>61</v>
      </c>
      <c r="D56" s="2" t="s">
        <v>189</v>
      </c>
      <c r="E56" s="2" t="s">
        <v>77</v>
      </c>
      <c r="F56">
        <v>1</v>
      </c>
    </row>
    <row r="57" spans="1:6" x14ac:dyDescent="0.35">
      <c r="A57" s="1">
        <v>7168</v>
      </c>
      <c r="B57" s="1"/>
      <c r="C57" s="2" t="s">
        <v>176</v>
      </c>
      <c r="D57" s="2" t="s">
        <v>89</v>
      </c>
      <c r="E57" s="2" t="s">
        <v>178</v>
      </c>
      <c r="F57">
        <v>1</v>
      </c>
    </row>
    <row r="58" spans="1:6" x14ac:dyDescent="0.35">
      <c r="A58" s="1">
        <v>6156</v>
      </c>
      <c r="B58" s="1"/>
      <c r="C58" s="2" t="s">
        <v>66</v>
      </c>
      <c r="D58" s="2" t="s">
        <v>67</v>
      </c>
      <c r="E58" s="2" t="s">
        <v>20</v>
      </c>
      <c r="F58">
        <v>1</v>
      </c>
    </row>
    <row r="59" spans="1:6" x14ac:dyDescent="0.35">
      <c r="A59" s="100">
        <v>6473</v>
      </c>
      <c r="B59" s="1" t="s">
        <v>904</v>
      </c>
      <c r="C59" s="101" t="s">
        <v>190</v>
      </c>
      <c r="D59" s="101" t="s">
        <v>191</v>
      </c>
      <c r="E59" s="101" t="s">
        <v>153</v>
      </c>
      <c r="F59">
        <v>1</v>
      </c>
    </row>
    <row r="60" spans="1:6" x14ac:dyDescent="0.35">
      <c r="A60" s="7">
        <v>6971</v>
      </c>
      <c r="B60" s="7" t="s">
        <v>197</v>
      </c>
      <c r="C60" s="8" t="s">
        <v>55</v>
      </c>
      <c r="D60" s="8" t="s">
        <v>56</v>
      </c>
      <c r="E60" s="8" t="s">
        <v>57</v>
      </c>
      <c r="F60">
        <v>1</v>
      </c>
    </row>
    <row r="61" spans="1:6" x14ac:dyDescent="0.35">
      <c r="A61" s="7">
        <v>7374</v>
      </c>
      <c r="B61" s="7"/>
      <c r="C61" s="8" t="s">
        <v>76</v>
      </c>
      <c r="D61" s="8" t="s">
        <v>192</v>
      </c>
      <c r="E61" s="8" t="s">
        <v>77</v>
      </c>
      <c r="F61">
        <v>1</v>
      </c>
    </row>
    <row r="62" spans="1:6" x14ac:dyDescent="0.35">
      <c r="A62" s="1">
        <v>5212</v>
      </c>
      <c r="B62" s="1"/>
      <c r="C62" s="8" t="s">
        <v>151</v>
      </c>
      <c r="D62" s="8" t="s">
        <v>193</v>
      </c>
      <c r="E62" s="8" t="s">
        <v>153</v>
      </c>
      <c r="F62">
        <v>1</v>
      </c>
    </row>
    <row r="63" spans="1:6" x14ac:dyDescent="0.35">
      <c r="A63" s="7">
        <v>6587</v>
      </c>
      <c r="B63" s="7"/>
      <c r="C63" s="8" t="s">
        <v>58</v>
      </c>
      <c r="D63" s="8" t="s">
        <v>59</v>
      </c>
      <c r="E63" s="8" t="s">
        <v>8</v>
      </c>
      <c r="F63">
        <v>1</v>
      </c>
    </row>
    <row r="64" spans="1:6" x14ac:dyDescent="0.35">
      <c r="A64" s="1">
        <v>6540</v>
      </c>
      <c r="B64" s="1"/>
      <c r="C64" s="2" t="s">
        <v>70</v>
      </c>
      <c r="D64" s="2" t="s">
        <v>71</v>
      </c>
      <c r="E64" s="2" t="s">
        <v>194</v>
      </c>
      <c r="F64">
        <v>1</v>
      </c>
    </row>
    <row r="65" spans="1:6" x14ac:dyDescent="0.35">
      <c r="A65" s="1">
        <v>6505</v>
      </c>
      <c r="B65" s="1"/>
      <c r="C65" s="2" t="s">
        <v>74</v>
      </c>
      <c r="D65" s="2" t="s">
        <v>75</v>
      </c>
      <c r="E65" s="2" t="s">
        <v>8</v>
      </c>
      <c r="F65">
        <v>1</v>
      </c>
    </row>
    <row r="66" spans="1:6" x14ac:dyDescent="0.35">
      <c r="A66" s="1">
        <v>6770</v>
      </c>
      <c r="B66" s="1" t="s">
        <v>198</v>
      </c>
      <c r="C66" s="2" t="s">
        <v>63</v>
      </c>
      <c r="D66" s="2" t="s">
        <v>64</v>
      </c>
      <c r="E66" s="2" t="s">
        <v>195</v>
      </c>
      <c r="F66">
        <v>1</v>
      </c>
    </row>
    <row r="67" spans="1:6" x14ac:dyDescent="0.35">
      <c r="A67" s="1">
        <v>6717</v>
      </c>
      <c r="B67" s="1"/>
      <c r="C67" s="2" t="s">
        <v>930</v>
      </c>
      <c r="D67" s="2" t="s">
        <v>931</v>
      </c>
      <c r="E67" s="2" t="s">
        <v>932</v>
      </c>
      <c r="F67">
        <v>1</v>
      </c>
    </row>
    <row r="68" spans="1:6" x14ac:dyDescent="0.35">
      <c r="A68" s="1">
        <v>6967</v>
      </c>
      <c r="B68" s="1"/>
      <c r="C68" s="2" t="s">
        <v>52</v>
      </c>
      <c r="D68" s="2" t="s">
        <v>90</v>
      </c>
      <c r="E68" s="2" t="s">
        <v>54</v>
      </c>
      <c r="F68">
        <v>1</v>
      </c>
    </row>
    <row r="69" spans="1:6" x14ac:dyDescent="0.35">
      <c r="A69" s="1">
        <v>6601</v>
      </c>
      <c r="B69" s="1"/>
      <c r="C69" s="2" t="s">
        <v>80</v>
      </c>
      <c r="D69" s="2" t="s">
        <v>81</v>
      </c>
      <c r="E69" s="2" t="s">
        <v>195</v>
      </c>
      <c r="F69">
        <v>1</v>
      </c>
    </row>
    <row r="70" spans="1:6" x14ac:dyDescent="0.35">
      <c r="A70" s="1">
        <v>7121</v>
      </c>
      <c r="B70" s="1"/>
      <c r="C70" s="2" t="s">
        <v>72</v>
      </c>
      <c r="D70" s="2" t="s">
        <v>73</v>
      </c>
      <c r="E70" s="2" t="s">
        <v>8</v>
      </c>
      <c r="F70">
        <v>1</v>
      </c>
    </row>
    <row r="71" spans="1:6" x14ac:dyDescent="0.35">
      <c r="A71" s="7">
        <v>6515</v>
      </c>
      <c r="B71" s="7"/>
      <c r="C71" s="8" t="s">
        <v>143</v>
      </c>
      <c r="D71" s="8" t="s">
        <v>144</v>
      </c>
      <c r="E71" s="8" t="s">
        <v>8</v>
      </c>
      <c r="F71">
        <v>1</v>
      </c>
    </row>
    <row r="72" spans="1:6" x14ac:dyDescent="0.35">
      <c r="A72" s="7">
        <v>7397</v>
      </c>
      <c r="B72" s="7"/>
      <c r="C72" s="8" t="s">
        <v>104</v>
      </c>
      <c r="D72" s="8" t="s">
        <v>942</v>
      </c>
      <c r="E72" s="8" t="s">
        <v>8</v>
      </c>
      <c r="F72">
        <v>1</v>
      </c>
    </row>
    <row r="73" spans="1:6" x14ac:dyDescent="0.35">
      <c r="A73" s="5" t="s">
        <v>14</v>
      </c>
      <c r="B73" s="17"/>
      <c r="C73" s="6">
        <f>SUM(F54:F72)</f>
        <v>18</v>
      </c>
      <c r="D73" s="5"/>
      <c r="E73" s="6"/>
    </row>
    <row r="74" spans="1:6" ht="15.5" x14ac:dyDescent="0.35">
      <c r="A74" s="166" t="s">
        <v>82</v>
      </c>
      <c r="B74" s="167"/>
      <c r="C74" s="167"/>
      <c r="D74" s="167"/>
      <c r="E74" s="167"/>
    </row>
    <row r="75" spans="1:6" x14ac:dyDescent="0.35">
      <c r="A75" s="7">
        <v>7377</v>
      </c>
      <c r="B75" s="7" t="s">
        <v>196</v>
      </c>
      <c r="C75" s="8" t="s">
        <v>146</v>
      </c>
      <c r="D75" s="8" t="s">
        <v>147</v>
      </c>
      <c r="E75" s="8" t="s">
        <v>148</v>
      </c>
      <c r="F75">
        <v>1</v>
      </c>
    </row>
    <row r="76" spans="1:6" x14ac:dyDescent="0.35">
      <c r="A76" s="7">
        <v>6702</v>
      </c>
      <c r="B76" s="7"/>
      <c r="C76" s="8" t="s">
        <v>138</v>
      </c>
      <c r="D76" s="8" t="s">
        <v>139</v>
      </c>
      <c r="E76" s="8" t="s">
        <v>140</v>
      </c>
      <c r="F76">
        <v>1</v>
      </c>
    </row>
    <row r="77" spans="1:6" x14ac:dyDescent="0.35">
      <c r="A77" s="1">
        <v>6474</v>
      </c>
      <c r="B77" s="1"/>
      <c r="C77" s="2" t="s">
        <v>95</v>
      </c>
      <c r="D77" s="2" t="s">
        <v>96</v>
      </c>
      <c r="E77" s="2" t="s">
        <v>8</v>
      </c>
      <c r="F77">
        <v>1</v>
      </c>
    </row>
    <row r="78" spans="1:6" x14ac:dyDescent="0.35">
      <c r="A78" s="7">
        <v>7116</v>
      </c>
      <c r="B78" s="7"/>
      <c r="C78" s="8" t="s">
        <v>201</v>
      </c>
      <c r="D78" s="8" t="s">
        <v>141</v>
      </c>
      <c r="E78" s="8" t="s">
        <v>142</v>
      </c>
      <c r="F78">
        <v>1</v>
      </c>
    </row>
    <row r="79" spans="1:6" x14ac:dyDescent="0.35">
      <c r="A79" s="1">
        <v>7311</v>
      </c>
      <c r="B79" s="7"/>
      <c r="C79" s="8" t="s">
        <v>930</v>
      </c>
      <c r="D79" s="8" t="s">
        <v>933</v>
      </c>
      <c r="E79" s="8" t="s">
        <v>932</v>
      </c>
      <c r="F79">
        <v>1</v>
      </c>
    </row>
    <row r="80" spans="1:6" x14ac:dyDescent="0.35">
      <c r="A80" s="7">
        <v>6981</v>
      </c>
      <c r="B80" s="7" t="s">
        <v>197</v>
      </c>
      <c r="C80" s="8" t="s">
        <v>84</v>
      </c>
      <c r="D80" s="8" t="s">
        <v>85</v>
      </c>
      <c r="E80" s="8" t="s">
        <v>65</v>
      </c>
      <c r="F80">
        <v>1</v>
      </c>
    </row>
    <row r="81" spans="1:6" x14ac:dyDescent="0.35">
      <c r="A81" s="7">
        <v>7381</v>
      </c>
      <c r="B81" s="7"/>
      <c r="C81" s="8" t="s">
        <v>61</v>
      </c>
      <c r="D81" s="8" t="s">
        <v>150</v>
      </c>
      <c r="E81" s="8" t="s">
        <v>77</v>
      </c>
      <c r="F81">
        <v>1</v>
      </c>
    </row>
    <row r="82" spans="1:6" x14ac:dyDescent="0.35">
      <c r="A82" s="7">
        <v>6609</v>
      </c>
      <c r="B82" s="7"/>
      <c r="C82" s="8" t="s">
        <v>146</v>
      </c>
      <c r="D82" s="8" t="s">
        <v>149</v>
      </c>
      <c r="E82" s="8" t="s">
        <v>148</v>
      </c>
      <c r="F82">
        <v>1</v>
      </c>
    </row>
    <row r="83" spans="1:6" x14ac:dyDescent="0.35">
      <c r="A83" s="7">
        <v>6972</v>
      </c>
      <c r="B83" s="7"/>
      <c r="C83" s="8" t="s">
        <v>151</v>
      </c>
      <c r="D83" s="8" t="s">
        <v>152</v>
      </c>
      <c r="E83" s="8" t="s">
        <v>153</v>
      </c>
      <c r="F83">
        <v>1</v>
      </c>
    </row>
    <row r="84" spans="1:6" x14ac:dyDescent="0.35">
      <c r="A84" s="7">
        <v>5793</v>
      </c>
      <c r="B84" s="7"/>
      <c r="C84" s="8" t="s">
        <v>154</v>
      </c>
      <c r="D84" s="8" t="s">
        <v>155</v>
      </c>
      <c r="E84" s="8" t="s">
        <v>45</v>
      </c>
      <c r="F84">
        <v>1</v>
      </c>
    </row>
    <row r="85" spans="1:6" x14ac:dyDescent="0.35">
      <c r="A85" s="100">
        <v>6729</v>
      </c>
      <c r="B85" s="1" t="s">
        <v>904</v>
      </c>
      <c r="C85" s="101" t="s">
        <v>91</v>
      </c>
      <c r="D85" s="101" t="s">
        <v>92</v>
      </c>
      <c r="E85" s="101" t="s">
        <v>156</v>
      </c>
    </row>
    <row r="86" spans="1:6" x14ac:dyDescent="0.35">
      <c r="A86" s="7">
        <v>7392</v>
      </c>
      <c r="B86" s="7" t="s">
        <v>198</v>
      </c>
      <c r="C86" s="8" t="s">
        <v>157</v>
      </c>
      <c r="D86" s="8" t="s">
        <v>158</v>
      </c>
      <c r="E86" s="8" t="s">
        <v>8</v>
      </c>
      <c r="F86">
        <v>1</v>
      </c>
    </row>
    <row r="87" spans="1:6" x14ac:dyDescent="0.35">
      <c r="A87" s="7">
        <v>6519</v>
      </c>
      <c r="B87" s="7"/>
      <c r="C87" s="8" t="s">
        <v>52</v>
      </c>
      <c r="D87" s="8" t="s">
        <v>53</v>
      </c>
      <c r="E87" s="8" t="s">
        <v>54</v>
      </c>
      <c r="F87">
        <v>1</v>
      </c>
    </row>
    <row r="88" spans="1:6" x14ac:dyDescent="0.35">
      <c r="A88" s="7">
        <v>7061</v>
      </c>
      <c r="B88" s="7"/>
      <c r="C88" s="8" t="s">
        <v>97</v>
      </c>
      <c r="D88" s="8" t="s">
        <v>98</v>
      </c>
      <c r="E88" s="8" t="s">
        <v>130</v>
      </c>
      <c r="F88">
        <v>1</v>
      </c>
    </row>
    <row r="89" spans="1:6" x14ac:dyDescent="0.35">
      <c r="A89" s="100">
        <v>7120</v>
      </c>
      <c r="B89" s="1" t="s">
        <v>904</v>
      </c>
      <c r="C89" s="101" t="s">
        <v>62</v>
      </c>
      <c r="D89" s="101" t="s">
        <v>86</v>
      </c>
      <c r="E89" s="101" t="s">
        <v>20</v>
      </c>
    </row>
    <row r="90" spans="1:6" x14ac:dyDescent="0.35">
      <c r="A90" s="5" t="s">
        <v>14</v>
      </c>
      <c r="B90" s="5"/>
      <c r="C90" s="6">
        <f>SUM(F75:F89)</f>
        <v>13</v>
      </c>
      <c r="D90" s="5"/>
      <c r="E90" s="6"/>
    </row>
    <row r="91" spans="1:6" ht="15.5" x14ac:dyDescent="0.35">
      <c r="A91" s="166" t="s">
        <v>99</v>
      </c>
      <c r="B91" s="167"/>
      <c r="C91" s="167"/>
      <c r="D91" s="167"/>
      <c r="E91" s="167"/>
    </row>
    <row r="92" spans="1:6" x14ac:dyDescent="0.35">
      <c r="A92" s="7">
        <v>7320</v>
      </c>
      <c r="B92" s="7" t="s">
        <v>196</v>
      </c>
      <c r="C92" s="8" t="s">
        <v>87</v>
      </c>
      <c r="D92" s="8" t="s">
        <v>88</v>
      </c>
      <c r="E92" s="8" t="s">
        <v>45</v>
      </c>
      <c r="F92">
        <v>1</v>
      </c>
    </row>
    <row r="93" spans="1:6" x14ac:dyDescent="0.35">
      <c r="A93" s="1">
        <v>6983</v>
      </c>
      <c r="B93" s="1"/>
      <c r="C93" s="8" t="s">
        <v>116</v>
      </c>
      <c r="D93" s="8" t="s">
        <v>117</v>
      </c>
      <c r="E93" s="8" t="s">
        <v>130</v>
      </c>
      <c r="F93">
        <v>1</v>
      </c>
    </row>
    <row r="94" spans="1:6" x14ac:dyDescent="0.35">
      <c r="A94" s="7">
        <v>6882</v>
      </c>
      <c r="B94" s="7"/>
      <c r="C94" s="8" t="s">
        <v>84</v>
      </c>
      <c r="D94" s="8" t="s">
        <v>108</v>
      </c>
      <c r="E94" s="8" t="s">
        <v>65</v>
      </c>
      <c r="F94">
        <v>1</v>
      </c>
    </row>
    <row r="95" spans="1:6" x14ac:dyDescent="0.35">
      <c r="A95" s="1">
        <v>6370</v>
      </c>
      <c r="B95" s="1"/>
      <c r="C95" s="8" t="s">
        <v>159</v>
      </c>
      <c r="D95" s="8" t="s">
        <v>160</v>
      </c>
      <c r="E95" s="8" t="s">
        <v>161</v>
      </c>
      <c r="F95">
        <v>1</v>
      </c>
    </row>
    <row r="96" spans="1:6" x14ac:dyDescent="0.35">
      <c r="A96" s="1">
        <v>7053</v>
      </c>
      <c r="B96" s="1"/>
      <c r="C96" s="2" t="s">
        <v>114</v>
      </c>
      <c r="D96" s="2" t="s">
        <v>115</v>
      </c>
      <c r="E96" s="2" t="s">
        <v>45</v>
      </c>
      <c r="F96">
        <v>1</v>
      </c>
    </row>
    <row r="97" spans="1:6" x14ac:dyDescent="0.35">
      <c r="A97" s="7">
        <v>7244</v>
      </c>
      <c r="B97" s="7"/>
      <c r="C97" s="8" t="s">
        <v>32</v>
      </c>
      <c r="D97" s="8" t="s">
        <v>93</v>
      </c>
      <c r="E97" s="8" t="s">
        <v>20</v>
      </c>
      <c r="F97">
        <v>1</v>
      </c>
    </row>
    <row r="98" spans="1:6" x14ac:dyDescent="0.35">
      <c r="A98" s="1">
        <v>6645</v>
      </c>
      <c r="B98" s="1" t="s">
        <v>197</v>
      </c>
      <c r="C98" s="8" t="s">
        <v>104</v>
      </c>
      <c r="D98" s="8" t="s">
        <v>105</v>
      </c>
      <c r="E98" s="8" t="s">
        <v>8</v>
      </c>
      <c r="F98">
        <v>1</v>
      </c>
    </row>
    <row r="99" spans="1:6" x14ac:dyDescent="0.35">
      <c r="A99" s="7">
        <v>5585</v>
      </c>
      <c r="B99" s="7"/>
      <c r="C99" s="8" t="s">
        <v>87</v>
      </c>
      <c r="D99" s="8" t="s">
        <v>113</v>
      </c>
      <c r="E99" s="8" t="s">
        <v>45</v>
      </c>
      <c r="F99">
        <v>1</v>
      </c>
    </row>
    <row r="100" spans="1:6" x14ac:dyDescent="0.35">
      <c r="A100" s="1">
        <v>6909</v>
      </c>
      <c r="B100" s="1"/>
      <c r="C100" s="8" t="s">
        <v>116</v>
      </c>
      <c r="D100" s="8" t="s">
        <v>112</v>
      </c>
      <c r="E100" s="8" t="s">
        <v>130</v>
      </c>
      <c r="F100">
        <v>1</v>
      </c>
    </row>
    <row r="101" spans="1:6" x14ac:dyDescent="0.35">
      <c r="A101" s="1">
        <v>6432</v>
      </c>
      <c r="B101" s="1" t="s">
        <v>198</v>
      </c>
      <c r="C101" s="8" t="s">
        <v>100</v>
      </c>
      <c r="D101" s="8" t="s">
        <v>101</v>
      </c>
      <c r="E101" s="8" t="s">
        <v>45</v>
      </c>
      <c r="F101">
        <v>1</v>
      </c>
    </row>
    <row r="102" spans="1:6" x14ac:dyDescent="0.35">
      <c r="A102" s="100">
        <v>6990</v>
      </c>
      <c r="B102" s="1" t="s">
        <v>904</v>
      </c>
      <c r="C102" s="101" t="s">
        <v>106</v>
      </c>
      <c r="D102" s="101" t="s">
        <v>107</v>
      </c>
      <c r="E102" s="101" t="s">
        <v>20</v>
      </c>
    </row>
    <row r="103" spans="1:6" x14ac:dyDescent="0.35">
      <c r="A103" s="100">
        <v>6693</v>
      </c>
      <c r="B103" s="1" t="s">
        <v>904</v>
      </c>
      <c r="C103" s="101" t="s">
        <v>109</v>
      </c>
      <c r="D103" s="101" t="s">
        <v>110</v>
      </c>
      <c r="E103" s="101" t="s">
        <v>20</v>
      </c>
    </row>
    <row r="104" spans="1:6" x14ac:dyDescent="0.35">
      <c r="A104" s="1">
        <v>6314</v>
      </c>
      <c r="B104" s="1"/>
      <c r="C104" s="8" t="s">
        <v>102</v>
      </c>
      <c r="D104" s="8" t="s">
        <v>103</v>
      </c>
      <c r="E104" s="8" t="s">
        <v>8</v>
      </c>
      <c r="F104">
        <v>1</v>
      </c>
    </row>
    <row r="105" spans="1:6" x14ac:dyDescent="0.35">
      <c r="A105" s="1">
        <v>5564</v>
      </c>
      <c r="B105" s="1"/>
      <c r="C105" s="8" t="s">
        <v>114</v>
      </c>
      <c r="D105" s="8" t="s">
        <v>83</v>
      </c>
      <c r="E105" s="8" t="s">
        <v>45</v>
      </c>
      <c r="F105">
        <v>1</v>
      </c>
    </row>
    <row r="106" spans="1:6" x14ac:dyDescent="0.35">
      <c r="A106" s="1">
        <v>7347</v>
      </c>
      <c r="B106" s="1"/>
      <c r="C106" s="8" t="s">
        <v>162</v>
      </c>
      <c r="D106" s="8" t="s">
        <v>163</v>
      </c>
      <c r="E106" s="8" t="s">
        <v>8</v>
      </c>
      <c r="F106">
        <v>1</v>
      </c>
    </row>
    <row r="107" spans="1:6" x14ac:dyDescent="0.35">
      <c r="A107" s="5" t="s">
        <v>14</v>
      </c>
      <c r="B107" s="5"/>
      <c r="C107" s="6">
        <f>SUM(F92:F106)</f>
        <v>13</v>
      </c>
      <c r="D107" s="5"/>
      <c r="E107" s="6"/>
    </row>
    <row r="108" spans="1:6" ht="15.5" x14ac:dyDescent="0.35">
      <c r="A108" s="166" t="s">
        <v>111</v>
      </c>
      <c r="B108" s="167"/>
      <c r="C108" s="167"/>
      <c r="D108" s="167"/>
      <c r="E108" s="167"/>
    </row>
    <row r="109" spans="1:6" x14ac:dyDescent="0.35">
      <c r="A109" s="1">
        <v>7027</v>
      </c>
      <c r="B109" s="7" t="s">
        <v>199</v>
      </c>
      <c r="C109" s="2" t="s">
        <v>164</v>
      </c>
      <c r="D109" s="2" t="s">
        <v>165</v>
      </c>
      <c r="E109" s="2" t="s">
        <v>148</v>
      </c>
      <c r="F109">
        <v>1</v>
      </c>
    </row>
    <row r="110" spans="1:6" x14ac:dyDescent="0.35">
      <c r="A110" s="1">
        <v>7385</v>
      </c>
      <c r="B110" s="7" t="s">
        <v>197</v>
      </c>
      <c r="C110" s="2" t="s">
        <v>166</v>
      </c>
      <c r="D110" s="2" t="s">
        <v>167</v>
      </c>
      <c r="E110" s="2" t="s">
        <v>8</v>
      </c>
      <c r="F110">
        <v>1</v>
      </c>
    </row>
    <row r="111" spans="1:6" x14ac:dyDescent="0.35">
      <c r="A111" s="5" t="s">
        <v>14</v>
      </c>
      <c r="B111" s="5"/>
      <c r="C111" s="6">
        <f>SUM(F109:F110)</f>
        <v>2</v>
      </c>
      <c r="D111" s="5"/>
      <c r="E111" s="6"/>
    </row>
    <row r="113" spans="3:6" x14ac:dyDescent="0.35">
      <c r="C113">
        <f>C111+C107+C90+C73+C52+C48+C38+C34+C22+C16+C10</f>
        <v>74</v>
      </c>
      <c r="F113">
        <f>SUM(F5:F112)</f>
        <v>74</v>
      </c>
    </row>
  </sheetData>
  <autoFilter ref="A4:E111"/>
  <mergeCells count="14">
    <mergeCell ref="A5:E5"/>
    <mergeCell ref="A11:C11"/>
    <mergeCell ref="A49:E49"/>
    <mergeCell ref="A1:E1"/>
    <mergeCell ref="A2:E2"/>
    <mergeCell ref="A3:E3"/>
    <mergeCell ref="A17:C17"/>
    <mergeCell ref="A23:E23"/>
    <mergeCell ref="A53:E53"/>
    <mergeCell ref="A74:E74"/>
    <mergeCell ref="A91:E91"/>
    <mergeCell ref="A108:E108"/>
    <mergeCell ref="A35:E35"/>
    <mergeCell ref="A39:E39"/>
  </mergeCells>
  <pageMargins left="0.70866141732283472" right="0.70866141732283472" top="0.74803149606299213" bottom="0.74803149606299213" header="0.31496062992125984" footer="0.31496062992125984"/>
  <pageSetup paperSize="9" scale="75" fitToHeight="3" orientation="portrait" r:id="rId1"/>
  <rowBreaks count="1" manualBreakCount="1">
    <brk id="52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I120"/>
  <sheetViews>
    <sheetView workbookViewId="0">
      <selection activeCell="E24" sqref="E24"/>
    </sheetView>
  </sheetViews>
  <sheetFormatPr defaultRowHeight="14.5" x14ac:dyDescent="0.35"/>
  <cols>
    <col min="1" max="1" width="21.1796875" bestFit="1" customWidth="1"/>
    <col min="2" max="2" width="11.1796875" bestFit="1" customWidth="1"/>
    <col min="3" max="3" width="13.26953125" bestFit="1" customWidth="1"/>
    <col min="4" max="4" width="26.1796875" bestFit="1" customWidth="1"/>
    <col min="5" max="5" width="19" bestFit="1" customWidth="1"/>
    <col min="6" max="6" width="21.1796875" bestFit="1" customWidth="1"/>
    <col min="7" max="7" width="31" bestFit="1" customWidth="1"/>
    <col min="8" max="8" width="49" bestFit="1" customWidth="1"/>
  </cols>
  <sheetData>
    <row r="1" spans="1:9" x14ac:dyDescent="0.35">
      <c r="I1">
        <f>SUBTOTAL(9,I3:I120)</f>
        <v>118</v>
      </c>
    </row>
    <row r="2" spans="1:9" x14ac:dyDescent="0.35">
      <c r="A2" t="s">
        <v>208</v>
      </c>
      <c r="B2" t="s">
        <v>220</v>
      </c>
      <c r="C2" t="s">
        <v>250</v>
      </c>
      <c r="D2" t="s">
        <v>251</v>
      </c>
      <c r="E2" t="s">
        <v>255</v>
      </c>
      <c r="F2" t="s">
        <v>1</v>
      </c>
      <c r="G2" t="s">
        <v>2</v>
      </c>
      <c r="H2" t="s">
        <v>3</v>
      </c>
      <c r="I2" t="s">
        <v>262</v>
      </c>
    </row>
    <row r="3" spans="1:9" x14ac:dyDescent="0.35">
      <c r="A3" t="s">
        <v>187</v>
      </c>
      <c r="B3">
        <v>9</v>
      </c>
      <c r="C3" t="s">
        <v>275</v>
      </c>
      <c r="D3" t="s">
        <v>276</v>
      </c>
      <c r="E3">
        <v>7126</v>
      </c>
      <c r="F3" t="s">
        <v>187</v>
      </c>
      <c r="G3" t="s">
        <v>188</v>
      </c>
      <c r="H3" t="s">
        <v>46</v>
      </c>
      <c r="I3">
        <v>1</v>
      </c>
    </row>
    <row r="4" spans="1:9" x14ac:dyDescent="0.35">
      <c r="A4" t="s">
        <v>138</v>
      </c>
      <c r="B4">
        <v>9</v>
      </c>
      <c r="C4" t="s">
        <v>288</v>
      </c>
      <c r="D4" t="s">
        <v>289</v>
      </c>
      <c r="E4">
        <v>6702</v>
      </c>
      <c r="F4" t="s">
        <v>138</v>
      </c>
      <c r="G4" t="s">
        <v>139</v>
      </c>
      <c r="H4" t="s">
        <v>140</v>
      </c>
      <c r="I4">
        <v>1</v>
      </c>
    </row>
    <row r="5" spans="1:9" x14ac:dyDescent="0.35">
      <c r="A5" t="s">
        <v>125</v>
      </c>
      <c r="B5">
        <v>6</v>
      </c>
      <c r="C5" t="s">
        <v>299</v>
      </c>
      <c r="D5" t="s">
        <v>300</v>
      </c>
      <c r="E5">
        <v>6890</v>
      </c>
      <c r="F5" t="s">
        <v>125</v>
      </c>
      <c r="G5" t="s">
        <v>19</v>
      </c>
      <c r="H5" t="s">
        <v>20</v>
      </c>
      <c r="I5">
        <v>1</v>
      </c>
    </row>
    <row r="6" spans="1:9" x14ac:dyDescent="0.35">
      <c r="A6" t="s">
        <v>125</v>
      </c>
      <c r="B6">
        <v>6</v>
      </c>
      <c r="C6" t="s">
        <v>301</v>
      </c>
      <c r="D6" t="s">
        <v>302</v>
      </c>
      <c r="E6">
        <v>6890</v>
      </c>
      <c r="F6" t="s">
        <v>125</v>
      </c>
      <c r="G6" t="s">
        <v>19</v>
      </c>
      <c r="H6" t="s">
        <v>20</v>
      </c>
      <c r="I6">
        <v>1</v>
      </c>
    </row>
    <row r="7" spans="1:9" x14ac:dyDescent="0.35">
      <c r="A7" t="s">
        <v>168</v>
      </c>
      <c r="B7">
        <v>10</v>
      </c>
      <c r="C7" t="s">
        <v>313</v>
      </c>
      <c r="D7" t="s">
        <v>314</v>
      </c>
      <c r="E7">
        <v>7345</v>
      </c>
      <c r="F7" t="s">
        <v>168</v>
      </c>
      <c r="G7" t="s">
        <v>169</v>
      </c>
      <c r="H7" t="s">
        <v>170</v>
      </c>
      <c r="I7">
        <v>1</v>
      </c>
    </row>
    <row r="8" spans="1:9" x14ac:dyDescent="0.35">
      <c r="A8" t="s">
        <v>95</v>
      </c>
      <c r="B8">
        <v>10</v>
      </c>
      <c r="C8" t="s">
        <v>326</v>
      </c>
      <c r="D8" t="s">
        <v>327</v>
      </c>
      <c r="F8" t="s">
        <v>95</v>
      </c>
      <c r="G8" t="s">
        <v>96</v>
      </c>
      <c r="H8" t="s">
        <v>8</v>
      </c>
      <c r="I8">
        <v>1</v>
      </c>
    </row>
    <row r="9" spans="1:9" x14ac:dyDescent="0.35">
      <c r="A9" t="s">
        <v>95</v>
      </c>
      <c r="B9">
        <v>10</v>
      </c>
      <c r="C9" t="s">
        <v>288</v>
      </c>
      <c r="D9" t="s">
        <v>289</v>
      </c>
      <c r="F9" t="s">
        <v>95</v>
      </c>
      <c r="G9" t="s">
        <v>96</v>
      </c>
      <c r="H9" t="s">
        <v>8</v>
      </c>
      <c r="I9">
        <v>1</v>
      </c>
    </row>
    <row r="10" spans="1:9" x14ac:dyDescent="0.35">
      <c r="A10" t="s">
        <v>201</v>
      </c>
      <c r="B10">
        <v>11</v>
      </c>
      <c r="C10" t="s">
        <v>288</v>
      </c>
      <c r="D10" t="s">
        <v>289</v>
      </c>
      <c r="E10">
        <v>7116</v>
      </c>
      <c r="G10" t="s">
        <v>141</v>
      </c>
      <c r="H10" t="s">
        <v>142</v>
      </c>
      <c r="I10">
        <v>1</v>
      </c>
    </row>
    <row r="11" spans="1:9" x14ac:dyDescent="0.35">
      <c r="A11" t="s">
        <v>340</v>
      </c>
      <c r="B11">
        <v>5</v>
      </c>
      <c r="C11" t="s">
        <v>344</v>
      </c>
      <c r="D11" t="s">
        <v>345</v>
      </c>
      <c r="F11" t="s">
        <v>340</v>
      </c>
      <c r="G11" t="s">
        <v>9</v>
      </c>
      <c r="H11" t="s">
        <v>343</v>
      </c>
      <c r="I11">
        <v>1</v>
      </c>
    </row>
    <row r="12" spans="1:9" x14ac:dyDescent="0.35">
      <c r="A12" t="s">
        <v>78</v>
      </c>
      <c r="B12">
        <v>8</v>
      </c>
      <c r="C12" t="s">
        <v>356</v>
      </c>
      <c r="D12" t="s">
        <v>357</v>
      </c>
      <c r="E12">
        <v>7173</v>
      </c>
      <c r="F12" t="s">
        <v>78</v>
      </c>
      <c r="G12" t="s">
        <v>79</v>
      </c>
      <c r="H12" t="s">
        <v>65</v>
      </c>
      <c r="I12">
        <v>1</v>
      </c>
    </row>
    <row r="13" spans="1:9" x14ac:dyDescent="0.35">
      <c r="A13" t="s">
        <v>360</v>
      </c>
      <c r="B13">
        <v>6</v>
      </c>
      <c r="C13" t="s">
        <v>344</v>
      </c>
      <c r="D13" t="s">
        <v>345</v>
      </c>
      <c r="E13">
        <v>6297</v>
      </c>
      <c r="F13" t="s">
        <v>360</v>
      </c>
      <c r="G13" t="s">
        <v>365</v>
      </c>
      <c r="H13" t="s">
        <v>8</v>
      </c>
      <c r="I13">
        <v>1</v>
      </c>
    </row>
    <row r="14" spans="1:9" x14ac:dyDescent="0.35">
      <c r="A14" t="s">
        <v>25</v>
      </c>
      <c r="B14">
        <v>6</v>
      </c>
      <c r="C14" t="s">
        <v>344</v>
      </c>
      <c r="D14" t="s">
        <v>345</v>
      </c>
      <c r="F14" t="s">
        <v>25</v>
      </c>
      <c r="G14" t="s">
        <v>26</v>
      </c>
      <c r="H14" t="s">
        <v>130</v>
      </c>
      <c r="I14">
        <v>1</v>
      </c>
    </row>
    <row r="15" spans="1:9" x14ac:dyDescent="0.35">
      <c r="A15" t="s">
        <v>25</v>
      </c>
      <c r="B15">
        <v>6</v>
      </c>
      <c r="C15" t="s">
        <v>376</v>
      </c>
      <c r="D15" t="s">
        <v>377</v>
      </c>
      <c r="F15" t="s">
        <v>25</v>
      </c>
      <c r="G15" t="s">
        <v>26</v>
      </c>
      <c r="H15" t="s">
        <v>130</v>
      </c>
      <c r="I15">
        <v>1</v>
      </c>
    </row>
    <row r="16" spans="1:9" x14ac:dyDescent="0.35">
      <c r="A16" t="s">
        <v>68</v>
      </c>
      <c r="B16">
        <v>8</v>
      </c>
      <c r="C16" t="s">
        <v>326</v>
      </c>
      <c r="D16" t="s">
        <v>327</v>
      </c>
      <c r="F16" t="s">
        <v>68</v>
      </c>
      <c r="G16" t="s">
        <v>69</v>
      </c>
      <c r="H16" t="s">
        <v>20</v>
      </c>
      <c r="I16">
        <v>1</v>
      </c>
    </row>
    <row r="17" spans="1:9" x14ac:dyDescent="0.35">
      <c r="A17" t="s">
        <v>68</v>
      </c>
      <c r="B17">
        <v>8</v>
      </c>
      <c r="C17" t="s">
        <v>275</v>
      </c>
      <c r="D17" t="s">
        <v>276</v>
      </c>
      <c r="F17" t="s">
        <v>68</v>
      </c>
      <c r="G17" t="s">
        <v>69</v>
      </c>
      <c r="H17" t="s">
        <v>20</v>
      </c>
      <c r="I17">
        <v>1</v>
      </c>
    </row>
    <row r="18" spans="1:9" x14ac:dyDescent="0.35">
      <c r="A18" t="s">
        <v>61</v>
      </c>
      <c r="B18">
        <v>11</v>
      </c>
      <c r="C18" t="s">
        <v>275</v>
      </c>
      <c r="D18" t="s">
        <v>276</v>
      </c>
      <c r="F18" t="s">
        <v>61</v>
      </c>
      <c r="G18" t="s">
        <v>189</v>
      </c>
      <c r="H18" t="s">
        <v>77</v>
      </c>
      <c r="I18">
        <v>1</v>
      </c>
    </row>
    <row r="19" spans="1:9" x14ac:dyDescent="0.35">
      <c r="A19" t="s">
        <v>176</v>
      </c>
      <c r="B19">
        <v>8</v>
      </c>
      <c r="C19" t="s">
        <v>275</v>
      </c>
      <c r="D19" t="s">
        <v>276</v>
      </c>
      <c r="E19">
        <v>7168</v>
      </c>
      <c r="F19" t="s">
        <v>176</v>
      </c>
      <c r="G19" t="s">
        <v>89</v>
      </c>
      <c r="H19" t="s">
        <v>178</v>
      </c>
      <c r="I19">
        <v>1</v>
      </c>
    </row>
    <row r="20" spans="1:9" x14ac:dyDescent="0.35">
      <c r="A20" t="s">
        <v>176</v>
      </c>
      <c r="B20">
        <v>8</v>
      </c>
      <c r="C20" t="s">
        <v>356</v>
      </c>
      <c r="D20" t="s">
        <v>357</v>
      </c>
      <c r="E20">
        <v>7169</v>
      </c>
      <c r="F20" t="s">
        <v>176</v>
      </c>
      <c r="G20" t="s">
        <v>177</v>
      </c>
      <c r="H20" t="s">
        <v>178</v>
      </c>
      <c r="I20">
        <v>1</v>
      </c>
    </row>
    <row r="21" spans="1:9" x14ac:dyDescent="0.35">
      <c r="A21" t="s">
        <v>118</v>
      </c>
      <c r="B21">
        <v>9</v>
      </c>
      <c r="C21" t="s">
        <v>313</v>
      </c>
      <c r="D21" t="s">
        <v>314</v>
      </c>
      <c r="E21">
        <v>6299</v>
      </c>
      <c r="F21" t="s">
        <v>118</v>
      </c>
      <c r="G21" t="s">
        <v>120</v>
      </c>
      <c r="H21" t="s">
        <v>20</v>
      </c>
      <c r="I21">
        <v>1</v>
      </c>
    </row>
    <row r="22" spans="1:9" x14ac:dyDescent="0.35">
      <c r="A22" t="s">
        <v>43</v>
      </c>
      <c r="B22">
        <v>10</v>
      </c>
      <c r="C22" t="s">
        <v>356</v>
      </c>
      <c r="D22" t="s">
        <v>357</v>
      </c>
      <c r="F22" t="s">
        <v>43</v>
      </c>
      <c r="G22" t="s">
        <v>44</v>
      </c>
      <c r="H22" t="s">
        <v>45</v>
      </c>
      <c r="I22">
        <v>1</v>
      </c>
    </row>
    <row r="23" spans="1:9" x14ac:dyDescent="0.35">
      <c r="A23" t="s">
        <v>66</v>
      </c>
      <c r="B23">
        <v>9</v>
      </c>
      <c r="C23" t="s">
        <v>326</v>
      </c>
      <c r="D23" t="s">
        <v>327</v>
      </c>
      <c r="E23">
        <v>6156</v>
      </c>
      <c r="F23" t="s">
        <v>66</v>
      </c>
      <c r="G23" t="s">
        <v>67</v>
      </c>
      <c r="H23" t="s">
        <v>20</v>
      </c>
      <c r="I23">
        <v>1</v>
      </c>
    </row>
    <row r="24" spans="1:9" x14ac:dyDescent="0.35">
      <c r="A24" t="s">
        <v>66</v>
      </c>
      <c r="B24">
        <v>9</v>
      </c>
      <c r="C24" t="s">
        <v>275</v>
      </c>
      <c r="D24" t="s">
        <v>276</v>
      </c>
      <c r="E24">
        <v>6156</v>
      </c>
      <c r="F24" t="s">
        <v>66</v>
      </c>
      <c r="G24" t="s">
        <v>67</v>
      </c>
      <c r="H24" t="s">
        <v>20</v>
      </c>
      <c r="I24">
        <v>1</v>
      </c>
    </row>
    <row r="25" spans="1:9" x14ac:dyDescent="0.35">
      <c r="A25" t="s">
        <v>190</v>
      </c>
      <c r="B25">
        <v>8</v>
      </c>
      <c r="C25" t="s">
        <v>275</v>
      </c>
      <c r="D25" t="s">
        <v>276</v>
      </c>
      <c r="E25">
        <v>6473</v>
      </c>
      <c r="F25" t="s">
        <v>190</v>
      </c>
      <c r="G25" t="s">
        <v>191</v>
      </c>
      <c r="H25" t="s">
        <v>153</v>
      </c>
      <c r="I25">
        <v>1</v>
      </c>
    </row>
    <row r="26" spans="1:9" x14ac:dyDescent="0.35">
      <c r="A26" t="s">
        <v>84</v>
      </c>
      <c r="B26">
        <v>9</v>
      </c>
      <c r="C26" t="s">
        <v>288</v>
      </c>
      <c r="D26" t="s">
        <v>289</v>
      </c>
      <c r="F26" t="s">
        <v>84</v>
      </c>
      <c r="G26" t="s">
        <v>85</v>
      </c>
      <c r="H26" t="s">
        <v>65</v>
      </c>
      <c r="I26">
        <v>1</v>
      </c>
    </row>
    <row r="27" spans="1:9" x14ac:dyDescent="0.35">
      <c r="A27" t="s">
        <v>84</v>
      </c>
      <c r="B27">
        <v>9</v>
      </c>
      <c r="C27" t="s">
        <v>432</v>
      </c>
      <c r="D27" t="s">
        <v>433</v>
      </c>
      <c r="F27" t="s">
        <v>84</v>
      </c>
      <c r="G27" t="s">
        <v>108</v>
      </c>
      <c r="H27" t="s">
        <v>65</v>
      </c>
      <c r="I27">
        <v>1</v>
      </c>
    </row>
    <row r="28" spans="1:9" x14ac:dyDescent="0.35">
      <c r="A28" t="s">
        <v>118</v>
      </c>
      <c r="B28">
        <v>9</v>
      </c>
      <c r="C28" t="s">
        <v>313</v>
      </c>
      <c r="D28" t="s">
        <v>314</v>
      </c>
      <c r="E28">
        <v>6299</v>
      </c>
      <c r="F28" t="s">
        <v>118</v>
      </c>
      <c r="G28" t="s">
        <v>119</v>
      </c>
      <c r="H28" t="s">
        <v>20</v>
      </c>
      <c r="I28">
        <v>1</v>
      </c>
    </row>
    <row r="29" spans="1:9" x14ac:dyDescent="0.35">
      <c r="A29" t="s">
        <v>143</v>
      </c>
      <c r="B29">
        <v>11</v>
      </c>
      <c r="C29" t="s">
        <v>275</v>
      </c>
      <c r="D29" t="s">
        <v>276</v>
      </c>
      <c r="E29">
        <v>6515</v>
      </c>
      <c r="F29" t="s">
        <v>143</v>
      </c>
      <c r="G29" t="s">
        <v>144</v>
      </c>
      <c r="H29" t="s">
        <v>8</v>
      </c>
      <c r="I29">
        <v>1</v>
      </c>
    </row>
    <row r="30" spans="1:9" x14ac:dyDescent="0.35">
      <c r="A30" t="s">
        <v>164</v>
      </c>
      <c r="B30">
        <v>10</v>
      </c>
      <c r="C30" t="s">
        <v>454</v>
      </c>
      <c r="D30" t="s">
        <v>455</v>
      </c>
      <c r="E30">
        <v>7027</v>
      </c>
      <c r="F30" t="s">
        <v>164</v>
      </c>
      <c r="G30" t="s">
        <v>165</v>
      </c>
      <c r="H30" t="s">
        <v>148</v>
      </c>
      <c r="I30">
        <v>1</v>
      </c>
    </row>
    <row r="31" spans="1:9" x14ac:dyDescent="0.35">
      <c r="A31" t="s">
        <v>164</v>
      </c>
      <c r="B31">
        <v>10</v>
      </c>
      <c r="C31" t="s">
        <v>356</v>
      </c>
      <c r="D31" t="s">
        <v>357</v>
      </c>
      <c r="E31">
        <v>7259</v>
      </c>
      <c r="F31" t="s">
        <v>164</v>
      </c>
      <c r="G31" t="s">
        <v>179</v>
      </c>
      <c r="H31" t="s">
        <v>148</v>
      </c>
      <c r="I31">
        <v>1</v>
      </c>
    </row>
    <row r="32" spans="1:9" x14ac:dyDescent="0.35">
      <c r="A32" t="s">
        <v>146</v>
      </c>
      <c r="B32">
        <v>8</v>
      </c>
      <c r="C32" t="s">
        <v>288</v>
      </c>
      <c r="D32" t="s">
        <v>289</v>
      </c>
      <c r="E32" t="s">
        <v>145</v>
      </c>
      <c r="F32" t="s">
        <v>146</v>
      </c>
      <c r="G32" t="s">
        <v>147</v>
      </c>
      <c r="H32" t="s">
        <v>148</v>
      </c>
      <c r="I32">
        <v>1</v>
      </c>
    </row>
    <row r="33" spans="1:9" x14ac:dyDescent="0.35">
      <c r="A33" t="s">
        <v>146</v>
      </c>
      <c r="B33">
        <v>8</v>
      </c>
      <c r="C33" t="s">
        <v>288</v>
      </c>
      <c r="D33" t="s">
        <v>289</v>
      </c>
      <c r="E33">
        <v>6609</v>
      </c>
      <c r="F33" t="s">
        <v>146</v>
      </c>
      <c r="G33" t="s">
        <v>149</v>
      </c>
      <c r="H33" t="s">
        <v>148</v>
      </c>
      <c r="I33">
        <v>1</v>
      </c>
    </row>
    <row r="34" spans="1:9" x14ac:dyDescent="0.35">
      <c r="A34" t="s">
        <v>131</v>
      </c>
      <c r="B34">
        <v>6</v>
      </c>
      <c r="C34" t="s">
        <v>376</v>
      </c>
      <c r="D34" t="s">
        <v>377</v>
      </c>
      <c r="E34">
        <v>6476</v>
      </c>
      <c r="F34" t="s">
        <v>131</v>
      </c>
      <c r="G34" t="s">
        <v>22</v>
      </c>
      <c r="H34" t="s">
        <v>132</v>
      </c>
      <c r="I34">
        <v>1</v>
      </c>
    </row>
    <row r="35" spans="1:9" x14ac:dyDescent="0.35">
      <c r="A35" t="s">
        <v>61</v>
      </c>
      <c r="B35">
        <v>11</v>
      </c>
      <c r="C35" t="s">
        <v>288</v>
      </c>
      <c r="D35" t="s">
        <v>289</v>
      </c>
      <c r="F35" t="s">
        <v>61</v>
      </c>
      <c r="G35" t="s">
        <v>150</v>
      </c>
      <c r="H35" t="s">
        <v>77</v>
      </c>
      <c r="I35">
        <v>1</v>
      </c>
    </row>
    <row r="36" spans="1:9" x14ac:dyDescent="0.35">
      <c r="A36" t="s">
        <v>87</v>
      </c>
      <c r="B36">
        <v>11</v>
      </c>
      <c r="C36" t="s">
        <v>432</v>
      </c>
      <c r="D36" t="s">
        <v>433</v>
      </c>
      <c r="E36">
        <v>7320</v>
      </c>
      <c r="F36" t="s">
        <v>87</v>
      </c>
      <c r="G36" t="s">
        <v>88</v>
      </c>
      <c r="H36" t="s">
        <v>45</v>
      </c>
      <c r="I36">
        <v>1</v>
      </c>
    </row>
    <row r="37" spans="1:9" x14ac:dyDescent="0.35">
      <c r="A37" t="s">
        <v>87</v>
      </c>
      <c r="B37">
        <v>11</v>
      </c>
      <c r="C37" t="s">
        <v>432</v>
      </c>
      <c r="D37" t="s">
        <v>433</v>
      </c>
      <c r="E37">
        <v>5585</v>
      </c>
      <c r="F37" t="s">
        <v>87</v>
      </c>
      <c r="G37" t="s">
        <v>113</v>
      </c>
      <c r="H37" t="s">
        <v>45</v>
      </c>
      <c r="I37">
        <v>1</v>
      </c>
    </row>
    <row r="38" spans="1:9" x14ac:dyDescent="0.35">
      <c r="A38" t="s">
        <v>28</v>
      </c>
      <c r="B38">
        <v>10</v>
      </c>
      <c r="C38" t="s">
        <v>313</v>
      </c>
      <c r="D38" t="s">
        <v>314</v>
      </c>
      <c r="E38">
        <v>7263</v>
      </c>
      <c r="F38" t="s">
        <v>28</v>
      </c>
      <c r="G38" t="s">
        <v>29</v>
      </c>
      <c r="H38" t="s">
        <v>8</v>
      </c>
      <c r="I38">
        <v>1</v>
      </c>
    </row>
    <row r="39" spans="1:9" x14ac:dyDescent="0.35">
      <c r="A39" t="s">
        <v>126</v>
      </c>
      <c r="B39">
        <v>6</v>
      </c>
      <c r="C39" t="s">
        <v>344</v>
      </c>
      <c r="D39" t="s">
        <v>345</v>
      </c>
      <c r="E39">
        <v>6612</v>
      </c>
      <c r="F39" t="s">
        <v>126</v>
      </c>
      <c r="G39" t="s">
        <v>16</v>
      </c>
      <c r="H39" t="s">
        <v>17</v>
      </c>
      <c r="I39">
        <v>1</v>
      </c>
    </row>
    <row r="40" spans="1:9" x14ac:dyDescent="0.35">
      <c r="A40" t="s">
        <v>126</v>
      </c>
      <c r="B40">
        <v>6</v>
      </c>
      <c r="C40" t="s">
        <v>301</v>
      </c>
      <c r="D40" t="s">
        <v>302</v>
      </c>
      <c r="E40">
        <v>6612</v>
      </c>
      <c r="F40" t="s">
        <v>126</v>
      </c>
      <c r="G40" t="s">
        <v>16</v>
      </c>
      <c r="H40" t="s">
        <v>17</v>
      </c>
      <c r="I40">
        <v>1</v>
      </c>
    </row>
    <row r="41" spans="1:9" x14ac:dyDescent="0.35">
      <c r="A41" t="s">
        <v>126</v>
      </c>
      <c r="B41">
        <v>6</v>
      </c>
      <c r="C41" t="s">
        <v>299</v>
      </c>
      <c r="D41" t="s">
        <v>300</v>
      </c>
      <c r="E41">
        <v>7062</v>
      </c>
      <c r="F41" t="s">
        <v>126</v>
      </c>
      <c r="G41" t="s">
        <v>41</v>
      </c>
      <c r="H41" t="s">
        <v>17</v>
      </c>
      <c r="I41">
        <v>1</v>
      </c>
    </row>
    <row r="42" spans="1:9" x14ac:dyDescent="0.35">
      <c r="A42" t="s">
        <v>126</v>
      </c>
      <c r="B42">
        <v>6</v>
      </c>
      <c r="C42" t="s">
        <v>493</v>
      </c>
      <c r="D42" t="s">
        <v>494</v>
      </c>
      <c r="E42">
        <v>7062</v>
      </c>
      <c r="F42" t="s">
        <v>126</v>
      </c>
      <c r="G42" t="s">
        <v>41</v>
      </c>
      <c r="H42" t="s">
        <v>17</v>
      </c>
      <c r="I42">
        <v>1</v>
      </c>
    </row>
    <row r="43" spans="1:9" x14ac:dyDescent="0.35">
      <c r="A43" t="s">
        <v>55</v>
      </c>
      <c r="B43">
        <v>8</v>
      </c>
      <c r="C43" t="s">
        <v>275</v>
      </c>
      <c r="D43" t="s">
        <v>276</v>
      </c>
      <c r="E43">
        <v>6971</v>
      </c>
      <c r="F43" t="s">
        <v>55</v>
      </c>
      <c r="G43" t="s">
        <v>56</v>
      </c>
      <c r="H43" t="s">
        <v>57</v>
      </c>
      <c r="I43">
        <v>1</v>
      </c>
    </row>
    <row r="44" spans="1:9" x14ac:dyDescent="0.35">
      <c r="A44" t="s">
        <v>502</v>
      </c>
      <c r="B44">
        <v>7</v>
      </c>
      <c r="C44" t="s">
        <v>510</v>
      </c>
      <c r="D44" t="s">
        <v>511</v>
      </c>
      <c r="E44">
        <v>5104</v>
      </c>
      <c r="F44" t="s">
        <v>502</v>
      </c>
      <c r="G44" t="s">
        <v>512</v>
      </c>
      <c r="H44" t="s">
        <v>507</v>
      </c>
      <c r="I44">
        <v>1</v>
      </c>
    </row>
    <row r="45" spans="1:9" x14ac:dyDescent="0.35">
      <c r="A45" t="s">
        <v>76</v>
      </c>
      <c r="B45">
        <v>11</v>
      </c>
      <c r="C45" t="s">
        <v>275</v>
      </c>
      <c r="D45" t="s">
        <v>276</v>
      </c>
      <c r="F45" t="s">
        <v>76</v>
      </c>
      <c r="G45" t="s">
        <v>192</v>
      </c>
      <c r="H45" t="s">
        <v>77</v>
      </c>
      <c r="I45">
        <v>1</v>
      </c>
    </row>
    <row r="46" spans="1:9" x14ac:dyDescent="0.35">
      <c r="A46" t="s">
        <v>151</v>
      </c>
      <c r="B46">
        <v>12</v>
      </c>
      <c r="C46" t="s">
        <v>275</v>
      </c>
      <c r="D46" t="s">
        <v>276</v>
      </c>
      <c r="E46">
        <v>5212</v>
      </c>
      <c r="F46" t="s">
        <v>151</v>
      </c>
      <c r="G46" t="s">
        <v>193</v>
      </c>
      <c r="H46" t="s">
        <v>153</v>
      </c>
      <c r="I46">
        <v>1</v>
      </c>
    </row>
    <row r="47" spans="1:9" x14ac:dyDescent="0.35">
      <c r="A47" t="s">
        <v>151</v>
      </c>
      <c r="B47">
        <v>12</v>
      </c>
      <c r="C47" t="s">
        <v>288</v>
      </c>
      <c r="D47" t="s">
        <v>289</v>
      </c>
      <c r="E47">
        <v>6972</v>
      </c>
      <c r="F47" t="s">
        <v>151</v>
      </c>
      <c r="G47" t="s">
        <v>152</v>
      </c>
      <c r="H47" t="s">
        <v>153</v>
      </c>
      <c r="I47">
        <v>1</v>
      </c>
    </row>
    <row r="48" spans="1:9" x14ac:dyDescent="0.35">
      <c r="A48" t="s">
        <v>58</v>
      </c>
      <c r="B48">
        <v>8</v>
      </c>
      <c r="C48" t="s">
        <v>326</v>
      </c>
      <c r="D48" t="s">
        <v>327</v>
      </c>
      <c r="E48">
        <v>6587</v>
      </c>
      <c r="F48" t="s">
        <v>58</v>
      </c>
      <c r="G48" t="s">
        <v>59</v>
      </c>
      <c r="H48" t="s">
        <v>8</v>
      </c>
      <c r="I48">
        <v>1</v>
      </c>
    </row>
    <row r="49" spans="1:9" x14ac:dyDescent="0.35">
      <c r="A49" t="s">
        <v>58</v>
      </c>
      <c r="B49">
        <v>8</v>
      </c>
      <c r="C49" t="s">
        <v>275</v>
      </c>
      <c r="D49" t="s">
        <v>276</v>
      </c>
      <c r="E49">
        <v>6587</v>
      </c>
      <c r="F49" t="s">
        <v>58</v>
      </c>
      <c r="G49" t="s">
        <v>59</v>
      </c>
      <c r="H49" t="s">
        <v>8</v>
      </c>
      <c r="I49">
        <v>1</v>
      </c>
    </row>
    <row r="50" spans="1:9" x14ac:dyDescent="0.35">
      <c r="A50" t="s">
        <v>58</v>
      </c>
      <c r="B50">
        <v>8</v>
      </c>
      <c r="C50" t="s">
        <v>539</v>
      </c>
      <c r="D50" t="s">
        <v>540</v>
      </c>
      <c r="E50">
        <v>7131</v>
      </c>
      <c r="F50" t="s">
        <v>58</v>
      </c>
      <c r="G50" t="s">
        <v>11</v>
      </c>
      <c r="H50" t="s">
        <v>8</v>
      </c>
      <c r="I50">
        <v>1</v>
      </c>
    </row>
    <row r="51" spans="1:9" x14ac:dyDescent="0.35">
      <c r="A51" t="s">
        <v>32</v>
      </c>
      <c r="B51">
        <v>8</v>
      </c>
      <c r="C51" t="s">
        <v>432</v>
      </c>
      <c r="D51" t="s">
        <v>433</v>
      </c>
      <c r="F51" t="s">
        <v>32</v>
      </c>
      <c r="G51" t="s">
        <v>93</v>
      </c>
      <c r="H51" t="s">
        <v>20</v>
      </c>
      <c r="I51">
        <v>1</v>
      </c>
    </row>
    <row r="52" spans="1:9" x14ac:dyDescent="0.35">
      <c r="A52" t="s">
        <v>38</v>
      </c>
      <c r="B52">
        <v>11</v>
      </c>
      <c r="C52" t="s">
        <v>539</v>
      </c>
      <c r="D52" t="s">
        <v>540</v>
      </c>
      <c r="F52" t="s">
        <v>38</v>
      </c>
      <c r="G52" t="s">
        <v>171</v>
      </c>
      <c r="H52" t="s">
        <v>172</v>
      </c>
      <c r="I52">
        <v>1</v>
      </c>
    </row>
    <row r="53" spans="1:9" x14ac:dyDescent="0.35">
      <c r="A53" t="s">
        <v>38</v>
      </c>
      <c r="B53">
        <v>11</v>
      </c>
      <c r="C53" t="s">
        <v>313</v>
      </c>
      <c r="D53" t="s">
        <v>314</v>
      </c>
      <c r="F53" t="s">
        <v>38</v>
      </c>
      <c r="G53" t="s">
        <v>171</v>
      </c>
      <c r="H53" t="s">
        <v>172</v>
      </c>
      <c r="I53">
        <v>1</v>
      </c>
    </row>
    <row r="54" spans="1:9" x14ac:dyDescent="0.35">
      <c r="A54" t="s">
        <v>38</v>
      </c>
      <c r="B54">
        <v>11</v>
      </c>
      <c r="C54" t="s">
        <v>313</v>
      </c>
      <c r="D54" t="s">
        <v>314</v>
      </c>
      <c r="F54" t="s">
        <v>38</v>
      </c>
      <c r="G54" t="s">
        <v>39</v>
      </c>
      <c r="H54" t="s">
        <v>172</v>
      </c>
      <c r="I54">
        <v>1</v>
      </c>
    </row>
    <row r="55" spans="1:9" x14ac:dyDescent="0.35">
      <c r="A55" t="s">
        <v>38</v>
      </c>
      <c r="B55">
        <v>11</v>
      </c>
      <c r="C55" t="s">
        <v>539</v>
      </c>
      <c r="D55" t="s">
        <v>540</v>
      </c>
      <c r="F55" t="s">
        <v>38</v>
      </c>
      <c r="G55" t="s">
        <v>39</v>
      </c>
      <c r="H55" t="s">
        <v>172</v>
      </c>
      <c r="I55">
        <v>1</v>
      </c>
    </row>
    <row r="56" spans="1:9" x14ac:dyDescent="0.35">
      <c r="A56" t="s">
        <v>560</v>
      </c>
      <c r="B56">
        <v>8</v>
      </c>
      <c r="C56" t="s">
        <v>564</v>
      </c>
      <c r="D56" t="s">
        <v>300</v>
      </c>
      <c r="E56" t="s">
        <v>566</v>
      </c>
      <c r="F56" t="s">
        <v>560</v>
      </c>
      <c r="G56" t="s">
        <v>565</v>
      </c>
      <c r="H56" t="s">
        <v>562</v>
      </c>
      <c r="I56">
        <v>1</v>
      </c>
    </row>
    <row r="57" spans="1:9" x14ac:dyDescent="0.35">
      <c r="A57" t="s">
        <v>180</v>
      </c>
      <c r="B57">
        <v>8</v>
      </c>
      <c r="C57" t="s">
        <v>356</v>
      </c>
      <c r="D57" t="s">
        <v>357</v>
      </c>
      <c r="E57">
        <v>7376</v>
      </c>
      <c r="F57" t="s">
        <v>180</v>
      </c>
      <c r="G57" t="s">
        <v>181</v>
      </c>
      <c r="H57" t="s">
        <v>182</v>
      </c>
      <c r="I57">
        <v>1</v>
      </c>
    </row>
    <row r="58" spans="1:9" x14ac:dyDescent="0.35">
      <c r="A58" t="s">
        <v>183</v>
      </c>
      <c r="B58">
        <v>10</v>
      </c>
      <c r="C58" t="s">
        <v>356</v>
      </c>
      <c r="D58" t="s">
        <v>357</v>
      </c>
      <c r="E58">
        <v>7186</v>
      </c>
      <c r="F58" t="s">
        <v>183</v>
      </c>
      <c r="G58" t="s">
        <v>184</v>
      </c>
      <c r="H58" t="s">
        <v>185</v>
      </c>
      <c r="I58">
        <v>1</v>
      </c>
    </row>
    <row r="59" spans="1:9" x14ac:dyDescent="0.35">
      <c r="A59" t="s">
        <v>585</v>
      </c>
      <c r="B59">
        <v>11</v>
      </c>
      <c r="C59" t="s">
        <v>539</v>
      </c>
      <c r="D59" t="s">
        <v>540</v>
      </c>
      <c r="E59">
        <v>6290</v>
      </c>
      <c r="F59" t="s">
        <v>585</v>
      </c>
      <c r="G59" t="s">
        <v>592</v>
      </c>
      <c r="H59" t="s">
        <v>20</v>
      </c>
      <c r="I59">
        <v>1</v>
      </c>
    </row>
    <row r="60" spans="1:9" x14ac:dyDescent="0.35">
      <c r="A60" t="s">
        <v>595</v>
      </c>
      <c r="B60">
        <v>7</v>
      </c>
      <c r="C60" t="s">
        <v>564</v>
      </c>
      <c r="D60" t="s">
        <v>300</v>
      </c>
      <c r="E60">
        <v>7275</v>
      </c>
      <c r="F60" t="s">
        <v>595</v>
      </c>
      <c r="G60" t="s">
        <v>604</v>
      </c>
      <c r="H60" t="s">
        <v>153</v>
      </c>
      <c r="I60">
        <v>1</v>
      </c>
    </row>
    <row r="61" spans="1:9" x14ac:dyDescent="0.35">
      <c r="A61" t="s">
        <v>70</v>
      </c>
      <c r="B61">
        <v>11</v>
      </c>
      <c r="C61" t="s">
        <v>275</v>
      </c>
      <c r="D61" t="s">
        <v>276</v>
      </c>
      <c r="E61">
        <v>6540</v>
      </c>
      <c r="F61" t="s">
        <v>70</v>
      </c>
      <c r="G61" t="s">
        <v>71</v>
      </c>
      <c r="H61" t="s">
        <v>194</v>
      </c>
      <c r="I61">
        <v>1</v>
      </c>
    </row>
    <row r="62" spans="1:9" x14ac:dyDescent="0.35">
      <c r="A62" t="s">
        <v>12</v>
      </c>
      <c r="B62">
        <v>5</v>
      </c>
      <c r="C62" t="s">
        <v>299</v>
      </c>
      <c r="D62" t="s">
        <v>300</v>
      </c>
      <c r="E62">
        <v>6718</v>
      </c>
      <c r="F62" t="s">
        <v>12</v>
      </c>
      <c r="G62" t="s">
        <v>13</v>
      </c>
      <c r="H62" t="s">
        <v>8</v>
      </c>
      <c r="I62">
        <v>1</v>
      </c>
    </row>
    <row r="63" spans="1:9" x14ac:dyDescent="0.35">
      <c r="A63" t="s">
        <v>12</v>
      </c>
      <c r="B63">
        <v>5</v>
      </c>
      <c r="C63" t="s">
        <v>301</v>
      </c>
      <c r="D63" t="s">
        <v>302</v>
      </c>
      <c r="E63">
        <v>6718</v>
      </c>
      <c r="F63" t="s">
        <v>12</v>
      </c>
      <c r="G63" t="s">
        <v>13</v>
      </c>
      <c r="H63" t="s">
        <v>8</v>
      </c>
      <c r="I63">
        <v>1</v>
      </c>
    </row>
    <row r="64" spans="1:9" x14ac:dyDescent="0.35">
      <c r="A64" t="s">
        <v>625</v>
      </c>
      <c r="B64">
        <v>7</v>
      </c>
      <c r="C64" t="s">
        <v>510</v>
      </c>
      <c r="D64" t="s">
        <v>511</v>
      </c>
      <c r="E64">
        <v>6840</v>
      </c>
      <c r="F64" t="s">
        <v>625</v>
      </c>
      <c r="G64" t="s">
        <v>633</v>
      </c>
      <c r="H64" t="s">
        <v>629</v>
      </c>
      <c r="I64">
        <v>1</v>
      </c>
    </row>
    <row r="65" spans="1:9" x14ac:dyDescent="0.35">
      <c r="A65" t="s">
        <v>159</v>
      </c>
      <c r="B65">
        <v>10</v>
      </c>
      <c r="C65" t="s">
        <v>432</v>
      </c>
      <c r="D65" t="s">
        <v>433</v>
      </c>
      <c r="E65">
        <v>6370</v>
      </c>
      <c r="F65" t="s">
        <v>159</v>
      </c>
      <c r="G65" t="s">
        <v>160</v>
      </c>
      <c r="H65" t="s">
        <v>161</v>
      </c>
      <c r="I65">
        <v>1</v>
      </c>
    </row>
    <row r="66" spans="1:9" x14ac:dyDescent="0.35">
      <c r="A66" t="s">
        <v>74</v>
      </c>
      <c r="B66">
        <v>8</v>
      </c>
      <c r="C66" t="s">
        <v>275</v>
      </c>
      <c r="D66" t="s">
        <v>276</v>
      </c>
      <c r="E66">
        <v>6505</v>
      </c>
      <c r="F66" t="s">
        <v>74</v>
      </c>
      <c r="G66" t="s">
        <v>75</v>
      </c>
      <c r="H66" t="s">
        <v>8</v>
      </c>
      <c r="I66">
        <v>1</v>
      </c>
    </row>
    <row r="67" spans="1:9" x14ac:dyDescent="0.35">
      <c r="A67" t="s">
        <v>650</v>
      </c>
      <c r="B67">
        <v>11</v>
      </c>
      <c r="C67" t="s">
        <v>510</v>
      </c>
      <c r="D67" t="s">
        <v>511</v>
      </c>
      <c r="F67" t="s">
        <v>650</v>
      </c>
      <c r="G67" t="s">
        <v>656</v>
      </c>
      <c r="H67" t="s">
        <v>20</v>
      </c>
      <c r="I67">
        <v>1</v>
      </c>
    </row>
    <row r="68" spans="1:9" x14ac:dyDescent="0.35">
      <c r="A68" t="s">
        <v>10</v>
      </c>
      <c r="B68">
        <v>2</v>
      </c>
      <c r="C68" t="s">
        <v>344</v>
      </c>
      <c r="D68" t="s">
        <v>345</v>
      </c>
      <c r="F68" t="s">
        <v>10</v>
      </c>
      <c r="G68" t="s">
        <v>121</v>
      </c>
      <c r="H68" t="s">
        <v>8</v>
      </c>
      <c r="I68">
        <v>1</v>
      </c>
    </row>
    <row r="69" spans="1:9" x14ac:dyDescent="0.35">
      <c r="A69" t="s">
        <v>10</v>
      </c>
      <c r="B69">
        <v>2</v>
      </c>
      <c r="C69" t="s">
        <v>344</v>
      </c>
      <c r="D69" t="s">
        <v>345</v>
      </c>
      <c r="E69">
        <v>6710</v>
      </c>
      <c r="F69" t="s">
        <v>10</v>
      </c>
      <c r="G69" t="s">
        <v>665</v>
      </c>
      <c r="H69" t="s">
        <v>8</v>
      </c>
      <c r="I69">
        <v>1</v>
      </c>
    </row>
    <row r="70" spans="1:9" x14ac:dyDescent="0.35">
      <c r="A70" t="s">
        <v>10</v>
      </c>
      <c r="B70">
        <v>2</v>
      </c>
      <c r="C70" t="s">
        <v>666</v>
      </c>
      <c r="D70" t="s">
        <v>667</v>
      </c>
      <c r="F70" t="s">
        <v>10</v>
      </c>
      <c r="G70" t="s">
        <v>129</v>
      </c>
      <c r="H70" t="s">
        <v>8</v>
      </c>
      <c r="I70">
        <v>1</v>
      </c>
    </row>
    <row r="71" spans="1:9" x14ac:dyDescent="0.35">
      <c r="A71" t="s">
        <v>671</v>
      </c>
      <c r="B71" t="s">
        <v>904</v>
      </c>
      <c r="C71" t="s">
        <v>904</v>
      </c>
      <c r="D71" t="s">
        <v>904</v>
      </c>
      <c r="E71" t="s">
        <v>904</v>
      </c>
      <c r="F71" t="s">
        <v>904</v>
      </c>
      <c r="G71" t="s">
        <v>904</v>
      </c>
      <c r="H71" t="s">
        <v>904</v>
      </c>
      <c r="I71">
        <v>1</v>
      </c>
    </row>
    <row r="72" spans="1:9" x14ac:dyDescent="0.35">
      <c r="A72" t="s">
        <v>63</v>
      </c>
      <c r="B72">
        <v>11</v>
      </c>
      <c r="C72" t="s">
        <v>275</v>
      </c>
      <c r="D72" t="s">
        <v>276</v>
      </c>
      <c r="E72">
        <v>6770</v>
      </c>
      <c r="F72" t="s">
        <v>63</v>
      </c>
      <c r="G72" t="s">
        <v>64</v>
      </c>
      <c r="H72" t="s">
        <v>195</v>
      </c>
      <c r="I72">
        <v>1</v>
      </c>
    </row>
    <row r="73" spans="1:9" x14ac:dyDescent="0.35">
      <c r="A73" t="s">
        <v>154</v>
      </c>
      <c r="B73">
        <v>12</v>
      </c>
      <c r="C73" t="s">
        <v>288</v>
      </c>
      <c r="D73" t="s">
        <v>289</v>
      </c>
      <c r="F73" t="s">
        <v>154</v>
      </c>
      <c r="G73" t="s">
        <v>155</v>
      </c>
      <c r="H73" t="s">
        <v>45</v>
      </c>
      <c r="I73">
        <v>1</v>
      </c>
    </row>
    <row r="74" spans="1:9" x14ac:dyDescent="0.35">
      <c r="A74" t="s">
        <v>166</v>
      </c>
      <c r="B74">
        <v>11</v>
      </c>
      <c r="C74" t="s">
        <v>454</v>
      </c>
      <c r="D74" t="s">
        <v>455</v>
      </c>
      <c r="F74" t="s">
        <v>166</v>
      </c>
      <c r="G74" t="s">
        <v>167</v>
      </c>
      <c r="H74" t="s">
        <v>8</v>
      </c>
      <c r="I74">
        <v>1</v>
      </c>
    </row>
    <row r="75" spans="1:9" x14ac:dyDescent="0.35">
      <c r="A75" t="s">
        <v>6</v>
      </c>
      <c r="B75">
        <v>4</v>
      </c>
      <c r="C75" t="s">
        <v>666</v>
      </c>
      <c r="D75" t="s">
        <v>667</v>
      </c>
      <c r="E75">
        <v>7131</v>
      </c>
      <c r="F75" t="s">
        <v>6</v>
      </c>
      <c r="G75" t="s">
        <v>11</v>
      </c>
      <c r="H75" t="s">
        <v>8</v>
      </c>
      <c r="I75">
        <v>1</v>
      </c>
    </row>
    <row r="76" spans="1:9" x14ac:dyDescent="0.35">
      <c r="A76" t="s">
        <v>6</v>
      </c>
      <c r="B76">
        <v>4</v>
      </c>
      <c r="C76" t="s">
        <v>666</v>
      </c>
      <c r="D76" t="s">
        <v>667</v>
      </c>
      <c r="E76">
        <v>7328</v>
      </c>
      <c r="F76" t="s">
        <v>6</v>
      </c>
      <c r="G76" t="s">
        <v>7</v>
      </c>
      <c r="H76" t="s">
        <v>8</v>
      </c>
      <c r="I76">
        <v>1</v>
      </c>
    </row>
    <row r="77" spans="1:9" x14ac:dyDescent="0.35">
      <c r="A77" t="s">
        <v>135</v>
      </c>
      <c r="B77">
        <v>6</v>
      </c>
      <c r="C77" t="s">
        <v>718</v>
      </c>
      <c r="D77" t="s">
        <v>719</v>
      </c>
      <c r="E77">
        <v>6610</v>
      </c>
      <c r="F77" t="s">
        <v>135</v>
      </c>
      <c r="G77" t="s">
        <v>50</v>
      </c>
      <c r="H77" t="s">
        <v>136</v>
      </c>
      <c r="I77">
        <v>1</v>
      </c>
    </row>
    <row r="78" spans="1:9" x14ac:dyDescent="0.35">
      <c r="A78" t="s">
        <v>135</v>
      </c>
      <c r="B78">
        <v>6</v>
      </c>
      <c r="C78" t="s">
        <v>718</v>
      </c>
      <c r="D78" t="s">
        <v>719</v>
      </c>
      <c r="E78">
        <v>6894</v>
      </c>
      <c r="F78" t="s">
        <v>135</v>
      </c>
      <c r="G78" t="s">
        <v>137</v>
      </c>
      <c r="H78" t="s">
        <v>136</v>
      </c>
      <c r="I78">
        <v>1</v>
      </c>
    </row>
    <row r="79" spans="1:9" x14ac:dyDescent="0.35">
      <c r="A79" t="s">
        <v>722</v>
      </c>
      <c r="B79">
        <v>11</v>
      </c>
      <c r="C79" t="s">
        <v>326</v>
      </c>
      <c r="D79" t="s">
        <v>327</v>
      </c>
      <c r="F79" t="s">
        <v>722</v>
      </c>
      <c r="G79" t="s">
        <v>728</v>
      </c>
      <c r="H79" t="s">
        <v>153</v>
      </c>
      <c r="I79">
        <v>1</v>
      </c>
    </row>
    <row r="80" spans="1:9" x14ac:dyDescent="0.35">
      <c r="A80" t="s">
        <v>730</v>
      </c>
      <c r="B80">
        <v>5</v>
      </c>
      <c r="C80" t="s">
        <v>299</v>
      </c>
      <c r="D80" t="s">
        <v>300</v>
      </c>
      <c r="F80" t="s">
        <v>730</v>
      </c>
      <c r="G80" t="s">
        <v>731</v>
      </c>
      <c r="H80" t="s">
        <v>153</v>
      </c>
      <c r="I80">
        <v>1</v>
      </c>
    </row>
    <row r="81" spans="1:9" x14ac:dyDescent="0.35">
      <c r="A81" t="s">
        <v>91</v>
      </c>
      <c r="B81">
        <v>7</v>
      </c>
      <c r="C81" t="s">
        <v>288</v>
      </c>
      <c r="D81" t="s">
        <v>289</v>
      </c>
      <c r="E81">
        <v>6729</v>
      </c>
      <c r="F81" t="s">
        <v>91</v>
      </c>
      <c r="G81" t="s">
        <v>92</v>
      </c>
      <c r="H81" t="s">
        <v>156</v>
      </c>
      <c r="I81">
        <v>1</v>
      </c>
    </row>
    <row r="82" spans="1:9" x14ac:dyDescent="0.35">
      <c r="A82" t="s">
        <v>157</v>
      </c>
      <c r="B82">
        <v>11</v>
      </c>
      <c r="C82" t="s">
        <v>288</v>
      </c>
      <c r="D82" t="s">
        <v>289</v>
      </c>
      <c r="E82" t="s">
        <v>145</v>
      </c>
      <c r="F82" t="s">
        <v>157</v>
      </c>
      <c r="G82" t="s">
        <v>158</v>
      </c>
      <c r="H82" t="s">
        <v>8</v>
      </c>
      <c r="I82">
        <v>1</v>
      </c>
    </row>
    <row r="83" spans="1:9" x14ac:dyDescent="0.35">
      <c r="A83" t="s">
        <v>157</v>
      </c>
      <c r="B83" t="s">
        <v>904</v>
      </c>
      <c r="C83" t="s">
        <v>904</v>
      </c>
      <c r="D83" t="s">
        <v>904</v>
      </c>
      <c r="E83" t="s">
        <v>904</v>
      </c>
      <c r="F83" t="s">
        <v>904</v>
      </c>
      <c r="G83" t="s">
        <v>904</v>
      </c>
      <c r="H83" t="s">
        <v>904</v>
      </c>
      <c r="I83">
        <v>1</v>
      </c>
    </row>
    <row r="84" spans="1:9" x14ac:dyDescent="0.35">
      <c r="A84" t="s">
        <v>102</v>
      </c>
      <c r="B84">
        <v>11</v>
      </c>
      <c r="C84" t="s">
        <v>326</v>
      </c>
      <c r="D84" t="s">
        <v>327</v>
      </c>
      <c r="E84">
        <v>6314</v>
      </c>
      <c r="F84" t="s">
        <v>102</v>
      </c>
      <c r="G84" t="s">
        <v>103</v>
      </c>
      <c r="H84" t="s">
        <v>8</v>
      </c>
      <c r="I84">
        <v>1</v>
      </c>
    </row>
    <row r="85" spans="1:9" x14ac:dyDescent="0.35">
      <c r="A85" t="s">
        <v>102</v>
      </c>
      <c r="B85">
        <v>11</v>
      </c>
      <c r="C85" t="s">
        <v>432</v>
      </c>
      <c r="D85" t="s">
        <v>433</v>
      </c>
      <c r="E85">
        <v>6314</v>
      </c>
      <c r="F85" t="s">
        <v>102</v>
      </c>
      <c r="G85" t="s">
        <v>103</v>
      </c>
      <c r="H85" t="s">
        <v>8</v>
      </c>
      <c r="I85">
        <v>1</v>
      </c>
    </row>
    <row r="86" spans="1:9" x14ac:dyDescent="0.35">
      <c r="A86" t="s">
        <v>759</v>
      </c>
      <c r="B86">
        <v>12</v>
      </c>
      <c r="C86" t="s">
        <v>510</v>
      </c>
      <c r="D86" t="s">
        <v>511</v>
      </c>
      <c r="F86" t="s">
        <v>759</v>
      </c>
      <c r="G86" t="s">
        <v>765</v>
      </c>
      <c r="H86" t="s">
        <v>45</v>
      </c>
      <c r="I86">
        <v>1</v>
      </c>
    </row>
    <row r="87" spans="1:9" x14ac:dyDescent="0.35">
      <c r="A87" t="s">
        <v>100</v>
      </c>
      <c r="B87">
        <v>12</v>
      </c>
      <c r="C87" t="s">
        <v>432</v>
      </c>
      <c r="D87" t="s">
        <v>433</v>
      </c>
      <c r="E87">
        <v>6432</v>
      </c>
      <c r="F87" t="s">
        <v>100</v>
      </c>
      <c r="G87" t="s">
        <v>101</v>
      </c>
      <c r="H87" t="s">
        <v>45</v>
      </c>
      <c r="I87">
        <v>1</v>
      </c>
    </row>
    <row r="88" spans="1:9" x14ac:dyDescent="0.35">
      <c r="A88" t="s">
        <v>106</v>
      </c>
      <c r="B88">
        <v>11</v>
      </c>
      <c r="C88" t="s">
        <v>510</v>
      </c>
      <c r="D88" t="s">
        <v>511</v>
      </c>
      <c r="E88">
        <v>7384</v>
      </c>
      <c r="F88" t="s">
        <v>106</v>
      </c>
      <c r="G88" t="s">
        <v>782</v>
      </c>
      <c r="H88" t="s">
        <v>20</v>
      </c>
      <c r="I88">
        <v>1</v>
      </c>
    </row>
    <row r="89" spans="1:9" x14ac:dyDescent="0.35">
      <c r="A89" t="s">
        <v>106</v>
      </c>
      <c r="B89">
        <v>11</v>
      </c>
      <c r="C89" t="s">
        <v>432</v>
      </c>
      <c r="D89" t="s">
        <v>433</v>
      </c>
      <c r="E89">
        <v>6990</v>
      </c>
      <c r="F89" t="s">
        <v>106</v>
      </c>
      <c r="G89" t="s">
        <v>107</v>
      </c>
      <c r="H89" t="s">
        <v>20</v>
      </c>
      <c r="I89">
        <v>1</v>
      </c>
    </row>
    <row r="90" spans="1:9" x14ac:dyDescent="0.35">
      <c r="A90" t="s">
        <v>109</v>
      </c>
      <c r="B90">
        <v>9</v>
      </c>
      <c r="C90" t="s">
        <v>432</v>
      </c>
      <c r="D90" t="s">
        <v>433</v>
      </c>
      <c r="F90" t="s">
        <v>109</v>
      </c>
      <c r="G90" t="s">
        <v>110</v>
      </c>
      <c r="H90" t="s">
        <v>20</v>
      </c>
      <c r="I90">
        <v>1</v>
      </c>
    </row>
    <row r="91" spans="1:9" x14ac:dyDescent="0.35">
      <c r="A91" t="s">
        <v>122</v>
      </c>
      <c r="B91">
        <v>6</v>
      </c>
      <c r="C91" t="s">
        <v>299</v>
      </c>
      <c r="D91" t="s">
        <v>300</v>
      </c>
      <c r="E91">
        <v>6349</v>
      </c>
      <c r="F91" t="s">
        <v>122</v>
      </c>
      <c r="G91" t="s">
        <v>123</v>
      </c>
      <c r="H91" t="s">
        <v>124</v>
      </c>
      <c r="I91">
        <v>1</v>
      </c>
    </row>
    <row r="92" spans="1:9" x14ac:dyDescent="0.35">
      <c r="A92" t="s">
        <v>122</v>
      </c>
      <c r="B92">
        <v>6</v>
      </c>
      <c r="C92" t="s">
        <v>666</v>
      </c>
      <c r="D92" t="s">
        <v>667</v>
      </c>
      <c r="E92">
        <v>6349</v>
      </c>
      <c r="F92" t="s">
        <v>122</v>
      </c>
      <c r="G92" t="s">
        <v>123</v>
      </c>
      <c r="H92" t="s">
        <v>124</v>
      </c>
      <c r="I92">
        <v>1</v>
      </c>
    </row>
    <row r="93" spans="1:9" x14ac:dyDescent="0.35">
      <c r="A93" t="s">
        <v>122</v>
      </c>
      <c r="B93">
        <v>6</v>
      </c>
      <c r="C93" t="s">
        <v>493</v>
      </c>
      <c r="D93" t="s">
        <v>494</v>
      </c>
      <c r="E93">
        <v>6644</v>
      </c>
      <c r="F93" t="s">
        <v>122</v>
      </c>
      <c r="G93" t="s">
        <v>49</v>
      </c>
      <c r="H93" t="s">
        <v>124</v>
      </c>
      <c r="I93">
        <v>1</v>
      </c>
    </row>
    <row r="94" spans="1:9" x14ac:dyDescent="0.35">
      <c r="A94" t="s">
        <v>35</v>
      </c>
      <c r="B94">
        <v>8</v>
      </c>
      <c r="C94" t="s">
        <v>313</v>
      </c>
      <c r="D94" t="s">
        <v>314</v>
      </c>
      <c r="E94">
        <v>7160</v>
      </c>
      <c r="F94" t="s">
        <v>35</v>
      </c>
      <c r="G94" t="s">
        <v>36</v>
      </c>
      <c r="H94" t="s">
        <v>37</v>
      </c>
      <c r="I94">
        <v>1</v>
      </c>
    </row>
    <row r="95" spans="1:9" x14ac:dyDescent="0.35">
      <c r="A95" t="s">
        <v>173</v>
      </c>
      <c r="B95">
        <v>8</v>
      </c>
      <c r="C95" t="s">
        <v>313</v>
      </c>
      <c r="D95" t="s">
        <v>314</v>
      </c>
      <c r="E95">
        <v>7339</v>
      </c>
      <c r="F95" t="s">
        <v>173</v>
      </c>
      <c r="G95" t="s">
        <v>33</v>
      </c>
      <c r="H95" t="s">
        <v>34</v>
      </c>
      <c r="I95">
        <v>1</v>
      </c>
    </row>
    <row r="96" spans="1:9" x14ac:dyDescent="0.35">
      <c r="A96" t="s">
        <v>173</v>
      </c>
      <c r="B96">
        <v>8</v>
      </c>
      <c r="C96" t="s">
        <v>356</v>
      </c>
      <c r="D96" t="s">
        <v>357</v>
      </c>
      <c r="E96">
        <v>7340</v>
      </c>
      <c r="F96" t="s">
        <v>173</v>
      </c>
      <c r="G96" t="s">
        <v>47</v>
      </c>
      <c r="H96" t="s">
        <v>34</v>
      </c>
      <c r="I96">
        <v>1</v>
      </c>
    </row>
    <row r="97" spans="1:9" x14ac:dyDescent="0.35">
      <c r="A97" t="s">
        <v>131</v>
      </c>
      <c r="B97">
        <v>6</v>
      </c>
      <c r="C97" t="s">
        <v>344</v>
      </c>
      <c r="D97" t="s">
        <v>345</v>
      </c>
      <c r="E97">
        <v>6199</v>
      </c>
      <c r="F97" t="s">
        <v>131</v>
      </c>
      <c r="G97" t="s">
        <v>802</v>
      </c>
      <c r="H97" t="s">
        <v>132</v>
      </c>
      <c r="I97">
        <v>1</v>
      </c>
    </row>
    <row r="98" spans="1:9" x14ac:dyDescent="0.35">
      <c r="A98" t="s">
        <v>174</v>
      </c>
      <c r="B98">
        <v>8</v>
      </c>
      <c r="C98" t="s">
        <v>313</v>
      </c>
      <c r="D98" t="s">
        <v>314</v>
      </c>
      <c r="E98">
        <v>7388</v>
      </c>
      <c r="F98" t="s">
        <v>174</v>
      </c>
      <c r="G98" t="s">
        <v>175</v>
      </c>
      <c r="H98" t="s">
        <v>8</v>
      </c>
      <c r="I98">
        <v>1</v>
      </c>
    </row>
    <row r="99" spans="1:9" x14ac:dyDescent="0.35">
      <c r="A99" t="s">
        <v>52</v>
      </c>
      <c r="B99">
        <v>11</v>
      </c>
      <c r="C99" t="s">
        <v>326</v>
      </c>
      <c r="D99" t="s">
        <v>327</v>
      </c>
      <c r="F99" t="s">
        <v>52</v>
      </c>
      <c r="G99" t="s">
        <v>90</v>
      </c>
      <c r="H99" t="s">
        <v>54</v>
      </c>
      <c r="I99">
        <v>1</v>
      </c>
    </row>
    <row r="100" spans="1:9" x14ac:dyDescent="0.35">
      <c r="A100" t="s">
        <v>52</v>
      </c>
      <c r="B100">
        <v>11</v>
      </c>
      <c r="C100" t="s">
        <v>275</v>
      </c>
      <c r="D100" t="s">
        <v>276</v>
      </c>
      <c r="F100" t="s">
        <v>52</v>
      </c>
      <c r="G100" t="s">
        <v>90</v>
      </c>
      <c r="H100" t="s">
        <v>54</v>
      </c>
      <c r="I100">
        <v>1</v>
      </c>
    </row>
    <row r="101" spans="1:9" x14ac:dyDescent="0.35">
      <c r="A101" t="s">
        <v>52</v>
      </c>
      <c r="B101">
        <v>11</v>
      </c>
      <c r="C101" t="s">
        <v>288</v>
      </c>
      <c r="D101" t="s">
        <v>289</v>
      </c>
      <c r="E101">
        <v>6519</v>
      </c>
      <c r="F101" t="s">
        <v>52</v>
      </c>
      <c r="G101" t="s">
        <v>53</v>
      </c>
      <c r="H101" t="s">
        <v>54</v>
      </c>
      <c r="I101">
        <v>1</v>
      </c>
    </row>
    <row r="102" spans="1:9" x14ac:dyDescent="0.35">
      <c r="A102" t="s">
        <v>80</v>
      </c>
      <c r="B102">
        <v>9</v>
      </c>
      <c r="C102" t="s">
        <v>275</v>
      </c>
      <c r="D102" t="s">
        <v>276</v>
      </c>
      <c r="E102">
        <v>6601</v>
      </c>
      <c r="F102" t="s">
        <v>80</v>
      </c>
      <c r="G102" t="s">
        <v>81</v>
      </c>
      <c r="H102" t="s">
        <v>195</v>
      </c>
      <c r="I102">
        <v>1</v>
      </c>
    </row>
    <row r="103" spans="1:9" x14ac:dyDescent="0.35">
      <c r="A103" t="s">
        <v>133</v>
      </c>
      <c r="B103">
        <v>4</v>
      </c>
      <c r="C103" t="s">
        <v>376</v>
      </c>
      <c r="D103" t="s">
        <v>377</v>
      </c>
      <c r="E103">
        <v>7348</v>
      </c>
      <c r="F103" t="s">
        <v>133</v>
      </c>
      <c r="G103" t="s">
        <v>23</v>
      </c>
      <c r="H103" t="s">
        <v>24</v>
      </c>
      <c r="I103">
        <v>1</v>
      </c>
    </row>
    <row r="104" spans="1:9" x14ac:dyDescent="0.35">
      <c r="A104" t="s">
        <v>114</v>
      </c>
      <c r="B104">
        <v>9</v>
      </c>
      <c r="C104" t="s">
        <v>326</v>
      </c>
      <c r="D104" t="s">
        <v>327</v>
      </c>
      <c r="E104">
        <v>5564</v>
      </c>
      <c r="F104" t="s">
        <v>114</v>
      </c>
      <c r="G104" t="s">
        <v>83</v>
      </c>
      <c r="H104" t="s">
        <v>45</v>
      </c>
      <c r="I104">
        <v>1</v>
      </c>
    </row>
    <row r="105" spans="1:9" x14ac:dyDescent="0.35">
      <c r="A105" t="s">
        <v>114</v>
      </c>
      <c r="B105">
        <v>9</v>
      </c>
      <c r="C105" t="s">
        <v>432</v>
      </c>
      <c r="D105" t="s">
        <v>433</v>
      </c>
      <c r="E105">
        <v>5564</v>
      </c>
      <c r="F105" t="s">
        <v>114</v>
      </c>
      <c r="G105" t="s">
        <v>83</v>
      </c>
      <c r="H105" t="s">
        <v>45</v>
      </c>
      <c r="I105">
        <v>1</v>
      </c>
    </row>
    <row r="106" spans="1:9" x14ac:dyDescent="0.35">
      <c r="A106" t="s">
        <v>114</v>
      </c>
      <c r="B106">
        <v>9</v>
      </c>
      <c r="C106" t="s">
        <v>432</v>
      </c>
      <c r="D106" t="s">
        <v>433</v>
      </c>
      <c r="E106">
        <v>7053</v>
      </c>
      <c r="F106" t="s">
        <v>114</v>
      </c>
      <c r="G106" t="s">
        <v>115</v>
      </c>
      <c r="H106" t="s">
        <v>45</v>
      </c>
      <c r="I106">
        <v>1</v>
      </c>
    </row>
    <row r="107" spans="1:9" x14ac:dyDescent="0.35">
      <c r="A107" t="s">
        <v>127</v>
      </c>
      <c r="B107">
        <v>6</v>
      </c>
      <c r="C107" t="s">
        <v>301</v>
      </c>
      <c r="D107" t="s">
        <v>302</v>
      </c>
      <c r="E107">
        <v>7349</v>
      </c>
      <c r="F107" t="s">
        <v>127</v>
      </c>
      <c r="G107" t="s">
        <v>18</v>
      </c>
      <c r="H107" t="s">
        <v>128</v>
      </c>
      <c r="I107">
        <v>1</v>
      </c>
    </row>
    <row r="108" spans="1:9" x14ac:dyDescent="0.35">
      <c r="A108" t="s">
        <v>127</v>
      </c>
      <c r="B108">
        <v>6</v>
      </c>
      <c r="C108" t="s">
        <v>376</v>
      </c>
      <c r="D108" t="s">
        <v>377</v>
      </c>
      <c r="E108">
        <v>6732</v>
      </c>
      <c r="F108" t="s">
        <v>127</v>
      </c>
      <c r="G108" t="s">
        <v>134</v>
      </c>
      <c r="H108" t="s">
        <v>128</v>
      </c>
      <c r="I108">
        <v>1</v>
      </c>
    </row>
    <row r="109" spans="1:9" x14ac:dyDescent="0.35">
      <c r="A109" t="s">
        <v>116</v>
      </c>
      <c r="B109">
        <v>10</v>
      </c>
      <c r="C109" t="s">
        <v>326</v>
      </c>
      <c r="D109" t="s">
        <v>327</v>
      </c>
      <c r="E109">
        <v>6983</v>
      </c>
      <c r="F109" t="s">
        <v>116</v>
      </c>
      <c r="G109" t="s">
        <v>117</v>
      </c>
      <c r="H109" t="s">
        <v>130</v>
      </c>
      <c r="I109">
        <v>1</v>
      </c>
    </row>
    <row r="110" spans="1:9" x14ac:dyDescent="0.35">
      <c r="A110" t="s">
        <v>116</v>
      </c>
      <c r="B110">
        <v>10</v>
      </c>
      <c r="C110" t="s">
        <v>432</v>
      </c>
      <c r="D110" t="s">
        <v>433</v>
      </c>
      <c r="E110">
        <v>6983</v>
      </c>
      <c r="F110" t="s">
        <v>116</v>
      </c>
      <c r="G110" t="s">
        <v>117</v>
      </c>
      <c r="H110" t="s">
        <v>130</v>
      </c>
      <c r="I110">
        <v>1</v>
      </c>
    </row>
    <row r="111" spans="1:9" x14ac:dyDescent="0.35">
      <c r="A111" t="s">
        <v>116</v>
      </c>
      <c r="B111">
        <v>10</v>
      </c>
      <c r="C111" t="s">
        <v>432</v>
      </c>
      <c r="D111" t="s">
        <v>433</v>
      </c>
      <c r="E111">
        <v>6909</v>
      </c>
      <c r="F111" t="s">
        <v>116</v>
      </c>
      <c r="G111" t="s">
        <v>112</v>
      </c>
      <c r="H111" t="s">
        <v>130</v>
      </c>
      <c r="I111">
        <v>1</v>
      </c>
    </row>
    <row r="112" spans="1:9" x14ac:dyDescent="0.35">
      <c r="A112" t="s">
        <v>97</v>
      </c>
      <c r="B112">
        <v>7</v>
      </c>
      <c r="C112" t="s">
        <v>288</v>
      </c>
      <c r="D112" t="s">
        <v>289</v>
      </c>
      <c r="E112">
        <v>7061</v>
      </c>
      <c r="F112" t="s">
        <v>97</v>
      </c>
      <c r="G112" t="s">
        <v>98</v>
      </c>
      <c r="H112" t="s">
        <v>130</v>
      </c>
      <c r="I112">
        <v>1</v>
      </c>
    </row>
    <row r="113" spans="1:9" x14ac:dyDescent="0.35">
      <c r="A113" t="s">
        <v>104</v>
      </c>
      <c r="B113">
        <v>9</v>
      </c>
      <c r="C113" t="s">
        <v>432</v>
      </c>
      <c r="D113" t="s">
        <v>433</v>
      </c>
      <c r="F113" t="s">
        <v>104</v>
      </c>
      <c r="G113" t="s">
        <v>105</v>
      </c>
      <c r="H113" t="s">
        <v>8</v>
      </c>
      <c r="I113">
        <v>1</v>
      </c>
    </row>
    <row r="114" spans="1:9" x14ac:dyDescent="0.35">
      <c r="A114" t="s">
        <v>104</v>
      </c>
      <c r="B114">
        <v>9</v>
      </c>
      <c r="C114" t="s">
        <v>539</v>
      </c>
      <c r="D114" t="s">
        <v>540</v>
      </c>
      <c r="F114" t="s">
        <v>104</v>
      </c>
      <c r="G114" t="s">
        <v>865</v>
      </c>
      <c r="H114" t="s">
        <v>8</v>
      </c>
      <c r="I114">
        <v>1</v>
      </c>
    </row>
    <row r="115" spans="1:9" x14ac:dyDescent="0.35">
      <c r="A115" t="s">
        <v>62</v>
      </c>
      <c r="B115">
        <v>11</v>
      </c>
      <c r="C115" t="s">
        <v>288</v>
      </c>
      <c r="D115" t="s">
        <v>289</v>
      </c>
      <c r="E115">
        <v>7120</v>
      </c>
      <c r="F115" t="s">
        <v>62</v>
      </c>
      <c r="G115" t="s">
        <v>86</v>
      </c>
      <c r="H115" t="s">
        <v>20</v>
      </c>
      <c r="I115">
        <v>1</v>
      </c>
    </row>
    <row r="116" spans="1:9" x14ac:dyDescent="0.35">
      <c r="A116" t="s">
        <v>72</v>
      </c>
      <c r="B116">
        <v>7</v>
      </c>
      <c r="C116" t="s">
        <v>275</v>
      </c>
      <c r="D116" t="s">
        <v>276</v>
      </c>
      <c r="E116">
        <v>7121</v>
      </c>
      <c r="F116" t="s">
        <v>72</v>
      </c>
      <c r="G116" t="s">
        <v>73</v>
      </c>
      <c r="H116" t="s">
        <v>8</v>
      </c>
      <c r="I116">
        <v>1</v>
      </c>
    </row>
    <row r="117" spans="1:9" x14ac:dyDescent="0.35">
      <c r="A117" t="s">
        <v>162</v>
      </c>
      <c r="B117">
        <v>12</v>
      </c>
      <c r="C117" t="s">
        <v>432</v>
      </c>
      <c r="D117" t="s">
        <v>433</v>
      </c>
      <c r="E117">
        <v>7347</v>
      </c>
      <c r="F117" t="s">
        <v>162</v>
      </c>
      <c r="G117" t="s">
        <v>163</v>
      </c>
      <c r="H117" t="s">
        <v>8</v>
      </c>
      <c r="I117">
        <v>1</v>
      </c>
    </row>
    <row r="118" spans="1:9" x14ac:dyDescent="0.35">
      <c r="A118" t="s">
        <v>48</v>
      </c>
      <c r="B118">
        <v>8</v>
      </c>
      <c r="C118" t="s">
        <v>356</v>
      </c>
      <c r="D118" t="s">
        <v>357</v>
      </c>
      <c r="E118">
        <v>7362</v>
      </c>
      <c r="F118" t="s">
        <v>48</v>
      </c>
      <c r="G118" t="s">
        <v>186</v>
      </c>
      <c r="H118" t="s">
        <v>8</v>
      </c>
      <c r="I118">
        <v>1</v>
      </c>
    </row>
    <row r="119" spans="1:9" x14ac:dyDescent="0.35">
      <c r="A119" t="s">
        <v>30</v>
      </c>
      <c r="B119">
        <v>8</v>
      </c>
      <c r="C119" t="s">
        <v>539</v>
      </c>
      <c r="D119" t="s">
        <v>540</v>
      </c>
      <c r="E119">
        <v>5849</v>
      </c>
      <c r="F119" t="s">
        <v>30</v>
      </c>
      <c r="G119" t="s">
        <v>31</v>
      </c>
      <c r="H119" t="s">
        <v>20</v>
      </c>
      <c r="I119">
        <v>1</v>
      </c>
    </row>
    <row r="120" spans="1:9" x14ac:dyDescent="0.35">
      <c r="A120" t="s">
        <v>901</v>
      </c>
      <c r="B120">
        <v>8</v>
      </c>
      <c r="C120" t="s">
        <v>564</v>
      </c>
      <c r="D120" t="s">
        <v>300</v>
      </c>
      <c r="E120">
        <v>7290</v>
      </c>
      <c r="F120" t="s">
        <v>901</v>
      </c>
      <c r="G120" t="s">
        <v>903</v>
      </c>
      <c r="H120" t="s">
        <v>20</v>
      </c>
      <c r="I120">
        <v>1</v>
      </c>
    </row>
  </sheetData>
  <autoFilter ref="A2:I12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0"/>
  <sheetViews>
    <sheetView topLeftCell="L1" workbookViewId="0">
      <selection activeCell="V21" sqref="V21"/>
    </sheetView>
  </sheetViews>
  <sheetFormatPr defaultRowHeight="14.5" x14ac:dyDescent="0.35"/>
  <cols>
    <col min="2" max="2" width="20" bestFit="1" customWidth="1"/>
    <col min="3" max="3" width="19.54296875" bestFit="1" customWidth="1"/>
    <col min="12" max="12" width="10" bestFit="1" customWidth="1"/>
    <col min="17" max="17" width="49" bestFit="1" customWidth="1"/>
    <col min="26" max="26" width="7" customWidth="1"/>
    <col min="42" max="42" width="22.81640625" bestFit="1" customWidth="1"/>
    <col min="43" max="43" width="18.26953125" bestFit="1" customWidth="1"/>
    <col min="49" max="49" width="26.1796875" bestFit="1" customWidth="1"/>
    <col min="50" max="50" width="21.1796875" bestFit="1" customWidth="1"/>
    <col min="51" max="51" width="31" bestFit="1" customWidth="1"/>
  </cols>
  <sheetData>
    <row r="1" spans="1:63" x14ac:dyDescent="0.35">
      <c r="BK1">
        <f>SUBTOTAL(9,BK3:BK120)</f>
        <v>118</v>
      </c>
    </row>
    <row r="2" spans="1:63" x14ac:dyDescent="0.35">
      <c r="A2" t="s">
        <v>205</v>
      </c>
      <c r="B2" t="s">
        <v>206</v>
      </c>
      <c r="C2" t="s">
        <v>207</v>
      </c>
      <c r="D2" t="s">
        <v>208</v>
      </c>
      <c r="E2" t="s">
        <v>209</v>
      </c>
      <c r="F2" t="s">
        <v>210</v>
      </c>
      <c r="G2" t="s">
        <v>211</v>
      </c>
      <c r="H2" t="s">
        <v>212</v>
      </c>
      <c r="I2" t="s">
        <v>213</v>
      </c>
      <c r="J2" t="s">
        <v>214</v>
      </c>
      <c r="K2" t="s">
        <v>215</v>
      </c>
      <c r="L2" t="s">
        <v>216</v>
      </c>
      <c r="M2" t="s">
        <v>217</v>
      </c>
      <c r="N2" t="s">
        <v>218</v>
      </c>
      <c r="O2" t="s">
        <v>219</v>
      </c>
      <c r="P2" t="s">
        <v>220</v>
      </c>
      <c r="Q2" t="s">
        <v>3</v>
      </c>
      <c r="R2" t="s">
        <v>221</v>
      </c>
      <c r="S2" t="s">
        <v>222</v>
      </c>
      <c r="T2" t="s">
        <v>223</v>
      </c>
      <c r="U2" t="s">
        <v>224</v>
      </c>
      <c r="V2" t="s">
        <v>225</v>
      </c>
      <c r="W2" t="s">
        <v>226</v>
      </c>
      <c r="X2" t="s">
        <v>227</v>
      </c>
      <c r="Y2" t="s">
        <v>228</v>
      </c>
      <c r="Z2" t="s">
        <v>4</v>
      </c>
      <c r="AA2" t="s">
        <v>229</v>
      </c>
      <c r="AB2" t="s">
        <v>230</v>
      </c>
      <c r="AC2" t="s">
        <v>231</v>
      </c>
      <c r="AD2" t="s">
        <v>232</v>
      </c>
      <c r="AE2" t="s">
        <v>233</v>
      </c>
      <c r="AF2" t="s">
        <v>234</v>
      </c>
      <c r="AG2" t="s">
        <v>235</v>
      </c>
      <c r="AH2" t="s">
        <v>236</v>
      </c>
      <c r="AI2" t="s">
        <v>237</v>
      </c>
      <c r="AJ2" t="s">
        <v>238</v>
      </c>
      <c r="AK2" t="s">
        <v>239</v>
      </c>
      <c r="AL2" t="s">
        <v>240</v>
      </c>
      <c r="AM2" t="s">
        <v>241</v>
      </c>
      <c r="AN2" t="s">
        <v>242</v>
      </c>
      <c r="AO2" t="s">
        <v>243</v>
      </c>
      <c r="AP2" t="s">
        <v>244</v>
      </c>
      <c r="AQ2" t="s">
        <v>245</v>
      </c>
      <c r="AR2" t="s">
        <v>246</v>
      </c>
      <c r="AS2" t="s">
        <v>247</v>
      </c>
      <c r="AT2" t="s">
        <v>248</v>
      </c>
      <c r="AU2" t="s">
        <v>249</v>
      </c>
      <c r="AV2" t="s">
        <v>250</v>
      </c>
      <c r="AW2" t="s">
        <v>251</v>
      </c>
      <c r="AX2" t="s">
        <v>1</v>
      </c>
      <c r="AY2" t="s">
        <v>2</v>
      </c>
      <c r="AZ2" t="s">
        <v>252</v>
      </c>
      <c r="BA2" t="s">
        <v>253</v>
      </c>
      <c r="BB2" t="s">
        <v>254</v>
      </c>
      <c r="BC2" t="s">
        <v>221</v>
      </c>
      <c r="BD2" t="s">
        <v>255</v>
      </c>
      <c r="BE2" t="s">
        <v>256</v>
      </c>
      <c r="BF2" t="s">
        <v>257</v>
      </c>
      <c r="BG2" t="s">
        <v>258</v>
      </c>
      <c r="BH2" t="s">
        <v>259</v>
      </c>
      <c r="BI2" t="s">
        <v>260</v>
      </c>
      <c r="BJ2" t="s">
        <v>261</v>
      </c>
      <c r="BK2" t="s">
        <v>262</v>
      </c>
    </row>
    <row r="3" spans="1:63" x14ac:dyDescent="0.35">
      <c r="A3">
        <v>820328</v>
      </c>
      <c r="B3" t="s">
        <v>324</v>
      </c>
      <c r="C3" t="s">
        <v>699</v>
      </c>
      <c r="D3" t="s">
        <v>166</v>
      </c>
      <c r="J3" t="s">
        <v>700</v>
      </c>
      <c r="K3">
        <v>409499429</v>
      </c>
      <c r="L3">
        <v>409499429</v>
      </c>
      <c r="M3" t="s">
        <v>701</v>
      </c>
      <c r="N3" t="s">
        <v>270</v>
      </c>
      <c r="O3" s="19">
        <v>36881</v>
      </c>
      <c r="P3">
        <v>11</v>
      </c>
      <c r="Q3" t="s">
        <v>8</v>
      </c>
      <c r="R3">
        <v>4100705</v>
      </c>
      <c r="T3" t="s">
        <v>271</v>
      </c>
      <c r="AA3" s="19">
        <v>42870</v>
      </c>
      <c r="AB3">
        <v>0</v>
      </c>
      <c r="AC3">
        <v>0</v>
      </c>
      <c r="AD3">
        <v>0</v>
      </c>
      <c r="AE3">
        <v>0</v>
      </c>
      <c r="AF3">
        <v>1</v>
      </c>
      <c r="AG3">
        <v>1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 s="19">
        <v>42882</v>
      </c>
      <c r="AO3" s="19">
        <v>42883</v>
      </c>
      <c r="AR3" t="s">
        <v>702</v>
      </c>
      <c r="AU3">
        <v>0</v>
      </c>
      <c r="AV3" t="s">
        <v>454</v>
      </c>
      <c r="AW3" t="s">
        <v>455</v>
      </c>
      <c r="AX3" t="s">
        <v>166</v>
      </c>
      <c r="AY3" t="s">
        <v>167</v>
      </c>
      <c r="BB3" t="s">
        <v>277</v>
      </c>
      <c r="BC3">
        <v>60005698</v>
      </c>
      <c r="BE3">
        <v>4001749</v>
      </c>
      <c r="BF3">
        <v>0</v>
      </c>
      <c r="BH3" t="s">
        <v>703</v>
      </c>
      <c r="BI3" t="s">
        <v>271</v>
      </c>
      <c r="BJ3">
        <v>95</v>
      </c>
      <c r="BK3">
        <v>1</v>
      </c>
    </row>
    <row r="4" spans="1:63" x14ac:dyDescent="0.35">
      <c r="A4">
        <v>817030</v>
      </c>
      <c r="B4" t="s">
        <v>500</v>
      </c>
      <c r="C4" t="s">
        <v>501</v>
      </c>
      <c r="D4" t="s">
        <v>502</v>
      </c>
      <c r="E4" t="s">
        <v>503</v>
      </c>
      <c r="G4" t="s">
        <v>504</v>
      </c>
      <c r="H4" t="s">
        <v>320</v>
      </c>
      <c r="I4">
        <v>4285</v>
      </c>
      <c r="J4" t="s">
        <v>505</v>
      </c>
      <c r="K4">
        <v>403686545</v>
      </c>
      <c r="M4" t="s">
        <v>506</v>
      </c>
      <c r="N4" t="s">
        <v>270</v>
      </c>
      <c r="O4" s="19">
        <v>38217</v>
      </c>
      <c r="P4">
        <v>7</v>
      </c>
      <c r="Q4" t="s">
        <v>507</v>
      </c>
      <c r="R4">
        <v>4012732</v>
      </c>
      <c r="T4" t="s">
        <v>271</v>
      </c>
      <c r="U4" t="s">
        <v>508</v>
      </c>
      <c r="V4" t="s">
        <v>509</v>
      </c>
      <c r="W4">
        <v>411649781</v>
      </c>
      <c r="AA4" s="19">
        <v>42864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 s="19">
        <v>42882</v>
      </c>
      <c r="AO4" s="19">
        <v>42882</v>
      </c>
      <c r="AU4">
        <v>0</v>
      </c>
      <c r="AV4" t="s">
        <v>510</v>
      </c>
      <c r="AW4" t="s">
        <v>929</v>
      </c>
      <c r="AX4" t="s">
        <v>502</v>
      </c>
      <c r="AY4" t="s">
        <v>512</v>
      </c>
      <c r="BB4" t="s">
        <v>277</v>
      </c>
      <c r="BC4">
        <v>40018655</v>
      </c>
      <c r="BD4">
        <v>5104</v>
      </c>
      <c r="BE4">
        <v>4012732</v>
      </c>
      <c r="BF4">
        <v>0</v>
      </c>
      <c r="BH4" t="s">
        <v>502</v>
      </c>
      <c r="BI4" t="s">
        <v>271</v>
      </c>
      <c r="BJ4">
        <v>70</v>
      </c>
      <c r="BK4">
        <v>1</v>
      </c>
    </row>
    <row r="5" spans="1:63" x14ac:dyDescent="0.35">
      <c r="A5">
        <v>813267</v>
      </c>
      <c r="B5" t="s">
        <v>263</v>
      </c>
      <c r="C5" t="s">
        <v>264</v>
      </c>
      <c r="D5" t="s">
        <v>187</v>
      </c>
      <c r="E5" t="s">
        <v>265</v>
      </c>
      <c r="G5" t="s">
        <v>266</v>
      </c>
      <c r="H5" t="s">
        <v>267</v>
      </c>
      <c r="I5">
        <v>4070</v>
      </c>
      <c r="J5" t="s">
        <v>268</v>
      </c>
      <c r="K5">
        <v>732026130</v>
      </c>
      <c r="L5">
        <v>437939537</v>
      </c>
      <c r="M5" t="s">
        <v>269</v>
      </c>
      <c r="N5" t="s">
        <v>270</v>
      </c>
      <c r="O5" s="19">
        <v>37561</v>
      </c>
      <c r="P5">
        <v>9</v>
      </c>
      <c r="Q5" t="s">
        <v>46</v>
      </c>
      <c r="R5">
        <v>1002026</v>
      </c>
      <c r="T5" t="s">
        <v>271</v>
      </c>
      <c r="U5" t="s">
        <v>272</v>
      </c>
      <c r="V5" t="s">
        <v>272</v>
      </c>
      <c r="W5">
        <v>437939537</v>
      </c>
      <c r="AA5" s="19">
        <v>42858</v>
      </c>
      <c r="AB5">
        <v>1</v>
      </c>
      <c r="AC5">
        <v>1</v>
      </c>
      <c r="AD5">
        <v>0</v>
      </c>
      <c r="AE5">
        <v>0</v>
      </c>
      <c r="AF5">
        <v>1</v>
      </c>
      <c r="AG5">
        <v>1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 s="19">
        <v>42882</v>
      </c>
      <c r="AO5" s="19">
        <v>42883</v>
      </c>
      <c r="AR5" t="s">
        <v>273</v>
      </c>
      <c r="AS5" t="s">
        <v>274</v>
      </c>
      <c r="AU5">
        <v>0</v>
      </c>
      <c r="AV5" t="s">
        <v>275</v>
      </c>
      <c r="AW5" t="s">
        <v>276</v>
      </c>
      <c r="AX5" t="s">
        <v>187</v>
      </c>
      <c r="AY5" t="s">
        <v>188</v>
      </c>
      <c r="BB5" t="s">
        <v>277</v>
      </c>
      <c r="BC5">
        <v>40016644</v>
      </c>
      <c r="BD5">
        <v>7126</v>
      </c>
      <c r="BE5">
        <v>1020401</v>
      </c>
      <c r="BF5">
        <v>0</v>
      </c>
      <c r="BH5" t="s">
        <v>272</v>
      </c>
      <c r="BI5" t="s">
        <v>271</v>
      </c>
      <c r="BJ5">
        <v>115</v>
      </c>
      <c r="BK5">
        <v>1</v>
      </c>
    </row>
    <row r="6" spans="1:63" x14ac:dyDescent="0.35">
      <c r="A6">
        <v>814599</v>
      </c>
      <c r="B6" t="s">
        <v>394</v>
      </c>
      <c r="C6" t="s">
        <v>395</v>
      </c>
      <c r="D6" t="s">
        <v>118</v>
      </c>
      <c r="E6" t="s">
        <v>396</v>
      </c>
      <c r="G6" t="s">
        <v>397</v>
      </c>
      <c r="H6" t="s">
        <v>282</v>
      </c>
      <c r="I6">
        <v>4350</v>
      </c>
      <c r="J6" t="s">
        <v>398</v>
      </c>
      <c r="K6">
        <v>424275250</v>
      </c>
      <c r="L6">
        <v>424275250</v>
      </c>
      <c r="M6" t="s">
        <v>399</v>
      </c>
      <c r="N6" t="s">
        <v>270</v>
      </c>
      <c r="O6" s="19">
        <v>37688</v>
      </c>
      <c r="P6">
        <v>9</v>
      </c>
      <c r="Q6" t="s">
        <v>20</v>
      </c>
      <c r="R6">
        <v>60003950</v>
      </c>
      <c r="T6" t="s">
        <v>271</v>
      </c>
      <c r="U6" t="s">
        <v>400</v>
      </c>
      <c r="V6" t="s">
        <v>400</v>
      </c>
      <c r="W6">
        <v>424275250</v>
      </c>
      <c r="AA6" s="19">
        <v>42859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 s="19">
        <v>42882</v>
      </c>
      <c r="AO6" s="19">
        <v>42883</v>
      </c>
      <c r="AU6">
        <v>0</v>
      </c>
      <c r="AV6" t="s">
        <v>313</v>
      </c>
      <c r="AW6" t="s">
        <v>314</v>
      </c>
      <c r="AX6" t="s">
        <v>118</v>
      </c>
      <c r="AY6" t="s">
        <v>120</v>
      </c>
      <c r="BB6" t="s">
        <v>277</v>
      </c>
      <c r="BD6">
        <v>6299</v>
      </c>
      <c r="BE6">
        <v>60003950</v>
      </c>
      <c r="BF6">
        <v>0</v>
      </c>
      <c r="BH6" t="s">
        <v>118</v>
      </c>
      <c r="BI6" t="s">
        <v>271</v>
      </c>
      <c r="BJ6">
        <v>70</v>
      </c>
      <c r="BK6">
        <v>1</v>
      </c>
    </row>
    <row r="7" spans="1:63" x14ac:dyDescent="0.35">
      <c r="A7">
        <v>816150</v>
      </c>
      <c r="B7" t="s">
        <v>394</v>
      </c>
      <c r="C7" t="s">
        <v>395</v>
      </c>
      <c r="D7" t="s">
        <v>118</v>
      </c>
      <c r="E7" t="s">
        <v>396</v>
      </c>
      <c r="G7" t="s">
        <v>397</v>
      </c>
      <c r="H7" t="s">
        <v>282</v>
      </c>
      <c r="I7">
        <v>4352</v>
      </c>
      <c r="J7" t="s">
        <v>398</v>
      </c>
      <c r="K7">
        <v>424275250</v>
      </c>
      <c r="L7">
        <v>424275250</v>
      </c>
      <c r="M7" t="s">
        <v>399</v>
      </c>
      <c r="N7" t="s">
        <v>277</v>
      </c>
      <c r="O7" s="19">
        <v>37688</v>
      </c>
      <c r="P7">
        <v>9</v>
      </c>
      <c r="Q7" t="s">
        <v>20</v>
      </c>
      <c r="R7">
        <v>4102029</v>
      </c>
      <c r="T7" t="s">
        <v>271</v>
      </c>
      <c r="AA7" s="19">
        <v>42862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 s="19">
        <v>42882</v>
      </c>
      <c r="AO7" s="19">
        <v>42883</v>
      </c>
      <c r="AU7">
        <v>814599</v>
      </c>
      <c r="AV7" t="s">
        <v>313</v>
      </c>
      <c r="AW7" t="s">
        <v>314</v>
      </c>
      <c r="AX7" t="s">
        <v>118</v>
      </c>
      <c r="AY7" t="s">
        <v>119</v>
      </c>
      <c r="BB7" t="s">
        <v>277</v>
      </c>
      <c r="BC7">
        <v>60009854</v>
      </c>
      <c r="BD7">
        <v>6299</v>
      </c>
      <c r="BF7">
        <v>0</v>
      </c>
      <c r="BI7" t="s">
        <v>271</v>
      </c>
      <c r="BJ7">
        <v>50</v>
      </c>
      <c r="BK7">
        <v>1</v>
      </c>
    </row>
    <row r="8" spans="1:63" x14ac:dyDescent="0.35">
      <c r="A8">
        <v>820317</v>
      </c>
      <c r="B8" t="s">
        <v>689</v>
      </c>
      <c r="C8" t="s">
        <v>690</v>
      </c>
      <c r="D8" t="s">
        <v>154</v>
      </c>
      <c r="E8" t="s">
        <v>691</v>
      </c>
      <c r="G8" t="s">
        <v>692</v>
      </c>
      <c r="H8" t="s">
        <v>282</v>
      </c>
      <c r="I8">
        <v>4421</v>
      </c>
      <c r="J8" t="s">
        <v>693</v>
      </c>
      <c r="K8">
        <v>46653776</v>
      </c>
      <c r="L8">
        <v>428653776</v>
      </c>
      <c r="M8" t="s">
        <v>694</v>
      </c>
      <c r="N8" t="s">
        <v>270</v>
      </c>
      <c r="O8" s="19">
        <v>36641</v>
      </c>
      <c r="P8">
        <v>12</v>
      </c>
      <c r="Q8" t="s">
        <v>45</v>
      </c>
      <c r="R8">
        <v>4100875</v>
      </c>
      <c r="T8" t="s">
        <v>271</v>
      </c>
      <c r="U8" t="s">
        <v>695</v>
      </c>
      <c r="V8" t="s">
        <v>696</v>
      </c>
      <c r="W8">
        <v>428653776</v>
      </c>
      <c r="AA8" s="19">
        <v>42870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 s="19">
        <v>42883</v>
      </c>
      <c r="AO8" s="19">
        <v>42883</v>
      </c>
      <c r="AP8" t="s">
        <v>697</v>
      </c>
      <c r="AQ8" t="s">
        <v>154</v>
      </c>
      <c r="AR8" t="s">
        <v>698</v>
      </c>
      <c r="AU8">
        <v>0</v>
      </c>
      <c r="AV8" t="s">
        <v>288</v>
      </c>
      <c r="AW8" t="s">
        <v>289</v>
      </c>
      <c r="AX8" t="s">
        <v>154</v>
      </c>
      <c r="AY8" t="s">
        <v>155</v>
      </c>
      <c r="BB8" t="s">
        <v>277</v>
      </c>
      <c r="BC8">
        <v>40018624</v>
      </c>
      <c r="BD8">
        <v>5793</v>
      </c>
      <c r="BE8">
        <v>4100875</v>
      </c>
      <c r="BF8">
        <v>0</v>
      </c>
      <c r="BH8" t="s">
        <v>154</v>
      </c>
      <c r="BI8" t="s">
        <v>271</v>
      </c>
      <c r="BJ8">
        <v>70</v>
      </c>
      <c r="BK8">
        <v>1</v>
      </c>
    </row>
    <row r="9" spans="1:63" x14ac:dyDescent="0.35">
      <c r="A9">
        <v>817415</v>
      </c>
      <c r="B9" t="s">
        <v>518</v>
      </c>
      <c r="C9" t="s">
        <v>519</v>
      </c>
      <c r="D9" t="s">
        <v>151</v>
      </c>
      <c r="E9" t="s">
        <v>520</v>
      </c>
      <c r="G9" t="s">
        <v>521</v>
      </c>
      <c r="H9" t="s">
        <v>282</v>
      </c>
      <c r="I9">
        <v>4311</v>
      </c>
      <c r="J9" t="s">
        <v>522</v>
      </c>
      <c r="K9">
        <v>418436798</v>
      </c>
      <c r="M9" t="s">
        <v>523</v>
      </c>
      <c r="N9" t="s">
        <v>270</v>
      </c>
      <c r="O9" s="19">
        <v>36816</v>
      </c>
      <c r="P9">
        <v>12</v>
      </c>
      <c r="Q9" t="s">
        <v>153</v>
      </c>
      <c r="R9">
        <v>4013760</v>
      </c>
      <c r="T9" t="s">
        <v>271</v>
      </c>
      <c r="U9" t="s">
        <v>524</v>
      </c>
      <c r="V9" t="s">
        <v>524</v>
      </c>
      <c r="AA9" s="19">
        <v>42864</v>
      </c>
      <c r="AB9">
        <v>2</v>
      </c>
      <c r="AC9">
        <v>1</v>
      </c>
      <c r="AD9">
        <v>0</v>
      </c>
      <c r="AE9">
        <v>0</v>
      </c>
      <c r="AF9">
        <v>1</v>
      </c>
      <c r="AG9">
        <v>1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 s="19">
        <v>42882</v>
      </c>
      <c r="AO9" s="19">
        <v>42883</v>
      </c>
      <c r="AP9" t="s">
        <v>525</v>
      </c>
      <c r="AQ9" t="s">
        <v>442</v>
      </c>
      <c r="AR9" t="s">
        <v>526</v>
      </c>
      <c r="AU9">
        <v>0</v>
      </c>
      <c r="AV9" t="s">
        <v>275</v>
      </c>
      <c r="AW9" t="s">
        <v>276</v>
      </c>
      <c r="AX9" t="s">
        <v>151</v>
      </c>
      <c r="AY9" t="s">
        <v>193</v>
      </c>
      <c r="BB9" t="s">
        <v>277</v>
      </c>
      <c r="BC9">
        <v>40019264</v>
      </c>
      <c r="BD9">
        <v>5212</v>
      </c>
      <c r="BE9">
        <v>4013760</v>
      </c>
      <c r="BF9">
        <v>0</v>
      </c>
      <c r="BH9" t="s">
        <v>151</v>
      </c>
      <c r="BI9" t="s">
        <v>271</v>
      </c>
      <c r="BJ9">
        <v>185</v>
      </c>
      <c r="BK9">
        <v>1</v>
      </c>
    </row>
    <row r="10" spans="1:63" x14ac:dyDescent="0.35">
      <c r="A10">
        <v>817415</v>
      </c>
      <c r="B10" t="s">
        <v>518</v>
      </c>
      <c r="C10" t="s">
        <v>519</v>
      </c>
      <c r="D10" t="s">
        <v>151</v>
      </c>
      <c r="E10" t="s">
        <v>520</v>
      </c>
      <c r="G10" t="s">
        <v>521</v>
      </c>
      <c r="H10" t="s">
        <v>282</v>
      </c>
      <c r="I10">
        <v>4311</v>
      </c>
      <c r="J10" t="s">
        <v>522</v>
      </c>
      <c r="K10">
        <v>418436798</v>
      </c>
      <c r="M10" t="s">
        <v>523</v>
      </c>
      <c r="N10" t="s">
        <v>270</v>
      </c>
      <c r="O10" s="19">
        <v>36816</v>
      </c>
      <c r="P10">
        <v>12</v>
      </c>
      <c r="Q10" t="s">
        <v>153</v>
      </c>
      <c r="R10">
        <v>4013760</v>
      </c>
      <c r="T10" t="s">
        <v>271</v>
      </c>
      <c r="U10" t="s">
        <v>524</v>
      </c>
      <c r="V10" t="s">
        <v>524</v>
      </c>
      <c r="AA10" s="19">
        <v>42864</v>
      </c>
      <c r="AB10">
        <v>2</v>
      </c>
      <c r="AC10">
        <v>1</v>
      </c>
      <c r="AD10">
        <v>0</v>
      </c>
      <c r="AE10">
        <v>0</v>
      </c>
      <c r="AF10">
        <v>1</v>
      </c>
      <c r="AG10">
        <v>1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 s="19">
        <v>42882</v>
      </c>
      <c r="AO10" s="19">
        <v>42883</v>
      </c>
      <c r="AP10" t="s">
        <v>525</v>
      </c>
      <c r="AQ10" t="s">
        <v>442</v>
      </c>
      <c r="AR10" t="s">
        <v>526</v>
      </c>
      <c r="AU10">
        <v>0</v>
      </c>
      <c r="AV10" t="s">
        <v>288</v>
      </c>
      <c r="AW10" t="s">
        <v>289</v>
      </c>
      <c r="AX10" t="s">
        <v>151</v>
      </c>
      <c r="AY10" t="s">
        <v>152</v>
      </c>
      <c r="BB10" t="s">
        <v>277</v>
      </c>
      <c r="BC10">
        <v>40019786</v>
      </c>
      <c r="BD10">
        <v>6972</v>
      </c>
      <c r="BE10">
        <v>4014067</v>
      </c>
      <c r="BF10">
        <v>0</v>
      </c>
      <c r="BH10" t="s">
        <v>527</v>
      </c>
      <c r="BI10" t="s">
        <v>271</v>
      </c>
      <c r="BJ10">
        <v>185</v>
      </c>
      <c r="BK10">
        <v>1</v>
      </c>
    </row>
    <row r="11" spans="1:63" x14ac:dyDescent="0.35">
      <c r="A11">
        <v>813948</v>
      </c>
      <c r="B11" t="s">
        <v>358</v>
      </c>
      <c r="C11" t="s">
        <v>359</v>
      </c>
      <c r="D11" t="s">
        <v>360</v>
      </c>
      <c r="E11" t="s">
        <v>361</v>
      </c>
      <c r="G11" t="s">
        <v>319</v>
      </c>
      <c r="H11" t="s">
        <v>282</v>
      </c>
      <c r="I11">
        <v>4370</v>
      </c>
      <c r="J11" t="s">
        <v>362</v>
      </c>
      <c r="K11">
        <v>746619085</v>
      </c>
      <c r="L11">
        <v>408304628</v>
      </c>
      <c r="M11" t="s">
        <v>363</v>
      </c>
      <c r="N11" t="s">
        <v>270</v>
      </c>
      <c r="O11" s="19">
        <v>38549</v>
      </c>
      <c r="P11">
        <v>6</v>
      </c>
      <c r="Q11" t="s">
        <v>8</v>
      </c>
      <c r="R11">
        <v>4102018</v>
      </c>
      <c r="T11" t="s">
        <v>271</v>
      </c>
      <c r="U11" t="s">
        <v>364</v>
      </c>
      <c r="V11" t="s">
        <v>364</v>
      </c>
      <c r="W11">
        <v>408304628</v>
      </c>
      <c r="AA11" s="19">
        <v>42859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 s="19">
        <v>42882</v>
      </c>
      <c r="AO11" s="19">
        <v>42882</v>
      </c>
      <c r="AU11">
        <v>0</v>
      </c>
      <c r="AV11" t="s">
        <v>344</v>
      </c>
      <c r="AW11" t="s">
        <v>928</v>
      </c>
      <c r="AX11" t="s">
        <v>360</v>
      </c>
      <c r="AY11" t="s">
        <v>365</v>
      </c>
      <c r="BB11" t="s">
        <v>277</v>
      </c>
      <c r="BC11">
        <v>41000775</v>
      </c>
      <c r="BD11">
        <v>6297</v>
      </c>
      <c r="BE11">
        <v>4102018</v>
      </c>
      <c r="BF11">
        <v>0</v>
      </c>
      <c r="BH11" t="s">
        <v>360</v>
      </c>
      <c r="BI11" t="s">
        <v>271</v>
      </c>
      <c r="BJ11">
        <v>70</v>
      </c>
      <c r="BK11">
        <v>1</v>
      </c>
    </row>
    <row r="12" spans="1:63" x14ac:dyDescent="0.35">
      <c r="A12">
        <v>820294</v>
      </c>
      <c r="B12" t="s">
        <v>682</v>
      </c>
      <c r="C12" t="s">
        <v>683</v>
      </c>
      <c r="D12" t="s">
        <v>63</v>
      </c>
      <c r="E12" t="s">
        <v>684</v>
      </c>
      <c r="G12" t="s">
        <v>685</v>
      </c>
      <c r="H12" t="s">
        <v>294</v>
      </c>
      <c r="I12">
        <v>4363</v>
      </c>
      <c r="J12" t="s">
        <v>686</v>
      </c>
      <c r="K12">
        <v>746910434</v>
      </c>
      <c r="L12">
        <v>448170049</v>
      </c>
      <c r="M12" t="s">
        <v>687</v>
      </c>
      <c r="N12" t="s">
        <v>270</v>
      </c>
      <c r="O12" s="19">
        <v>37062</v>
      </c>
      <c r="P12">
        <v>11</v>
      </c>
      <c r="Q12" t="s">
        <v>195</v>
      </c>
      <c r="R12">
        <v>1015728</v>
      </c>
      <c r="T12" t="s">
        <v>271</v>
      </c>
      <c r="U12" t="s">
        <v>688</v>
      </c>
      <c r="V12" t="s">
        <v>688</v>
      </c>
      <c r="W12">
        <v>448170049</v>
      </c>
      <c r="AA12" s="19">
        <v>42870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 s="19">
        <v>42882</v>
      </c>
      <c r="AO12" s="19">
        <v>42883</v>
      </c>
      <c r="AU12">
        <v>0</v>
      </c>
      <c r="AV12" t="s">
        <v>275</v>
      </c>
      <c r="AW12" t="s">
        <v>276</v>
      </c>
      <c r="AX12" t="s">
        <v>63</v>
      </c>
      <c r="AY12" t="s">
        <v>64</v>
      </c>
      <c r="BB12" t="s">
        <v>277</v>
      </c>
      <c r="BC12">
        <v>60006353</v>
      </c>
      <c r="BD12">
        <v>6770</v>
      </c>
      <c r="BE12">
        <v>1015728</v>
      </c>
      <c r="BF12">
        <v>0</v>
      </c>
      <c r="BH12" t="s">
        <v>63</v>
      </c>
      <c r="BI12" t="s">
        <v>271</v>
      </c>
      <c r="BJ12">
        <v>70</v>
      </c>
      <c r="BK12">
        <v>1</v>
      </c>
    </row>
    <row r="13" spans="1:63" x14ac:dyDescent="0.35">
      <c r="A13">
        <v>820564</v>
      </c>
      <c r="B13" t="s">
        <v>615</v>
      </c>
      <c r="C13" t="s">
        <v>794</v>
      </c>
      <c r="D13" t="s">
        <v>173</v>
      </c>
      <c r="E13" t="s">
        <v>795</v>
      </c>
      <c r="G13" t="s">
        <v>796</v>
      </c>
      <c r="H13" t="s">
        <v>320</v>
      </c>
      <c r="I13">
        <v>4405</v>
      </c>
      <c r="J13" t="s">
        <v>797</v>
      </c>
      <c r="K13">
        <v>401914742</v>
      </c>
      <c r="L13">
        <v>401914742</v>
      </c>
      <c r="M13" t="s">
        <v>798</v>
      </c>
      <c r="N13" t="s">
        <v>270</v>
      </c>
      <c r="O13" s="19">
        <v>38062</v>
      </c>
      <c r="P13">
        <v>8</v>
      </c>
      <c r="Q13" t="s">
        <v>34</v>
      </c>
      <c r="R13">
        <v>1019538</v>
      </c>
      <c r="T13" t="s">
        <v>271</v>
      </c>
      <c r="U13" t="s">
        <v>799</v>
      </c>
      <c r="V13" t="s">
        <v>799</v>
      </c>
      <c r="W13">
        <v>401914742</v>
      </c>
      <c r="AA13" s="19">
        <v>42870</v>
      </c>
      <c r="AB13">
        <v>2</v>
      </c>
      <c r="AC13">
        <v>1</v>
      </c>
      <c r="AD13">
        <v>0</v>
      </c>
      <c r="AE13">
        <v>0</v>
      </c>
      <c r="AF13">
        <v>1</v>
      </c>
      <c r="AG13">
        <v>1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 s="19">
        <v>42882</v>
      </c>
      <c r="AO13" s="19">
        <v>42883</v>
      </c>
      <c r="AQ13" t="s">
        <v>799</v>
      </c>
      <c r="AR13" t="s">
        <v>800</v>
      </c>
      <c r="AS13" t="s">
        <v>801</v>
      </c>
      <c r="AU13">
        <v>0</v>
      </c>
      <c r="AV13" t="s">
        <v>313</v>
      </c>
      <c r="AW13" t="s">
        <v>314</v>
      </c>
      <c r="AX13" t="s">
        <v>173</v>
      </c>
      <c r="AY13" t="s">
        <v>33</v>
      </c>
      <c r="BB13" t="s">
        <v>277</v>
      </c>
      <c r="BD13">
        <v>7339</v>
      </c>
      <c r="BF13">
        <v>0</v>
      </c>
      <c r="BH13" t="s">
        <v>799</v>
      </c>
      <c r="BI13" t="s">
        <v>271</v>
      </c>
      <c r="BJ13">
        <v>185</v>
      </c>
      <c r="BK13">
        <v>1</v>
      </c>
    </row>
    <row r="14" spans="1:63" x14ac:dyDescent="0.35">
      <c r="A14">
        <v>820564</v>
      </c>
      <c r="B14" t="s">
        <v>615</v>
      </c>
      <c r="C14" t="s">
        <v>794</v>
      </c>
      <c r="D14" t="s">
        <v>173</v>
      </c>
      <c r="E14" t="s">
        <v>795</v>
      </c>
      <c r="G14" t="s">
        <v>796</v>
      </c>
      <c r="H14" t="s">
        <v>320</v>
      </c>
      <c r="I14">
        <v>4405</v>
      </c>
      <c r="J14" t="s">
        <v>797</v>
      </c>
      <c r="K14">
        <v>401914742</v>
      </c>
      <c r="L14">
        <v>401914742</v>
      </c>
      <c r="M14" t="s">
        <v>798</v>
      </c>
      <c r="N14" t="s">
        <v>270</v>
      </c>
      <c r="O14" s="19">
        <v>38062</v>
      </c>
      <c r="P14">
        <v>8</v>
      </c>
      <c r="Q14" t="s">
        <v>34</v>
      </c>
      <c r="R14">
        <v>1019538</v>
      </c>
      <c r="T14" t="s">
        <v>271</v>
      </c>
      <c r="U14" t="s">
        <v>799</v>
      </c>
      <c r="V14" t="s">
        <v>799</v>
      </c>
      <c r="W14">
        <v>401914742</v>
      </c>
      <c r="AA14" s="19">
        <v>42870</v>
      </c>
      <c r="AB14">
        <v>2</v>
      </c>
      <c r="AC14">
        <v>1</v>
      </c>
      <c r="AD14">
        <v>0</v>
      </c>
      <c r="AE14">
        <v>0</v>
      </c>
      <c r="AF14">
        <v>1</v>
      </c>
      <c r="AG14">
        <v>1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 s="19">
        <v>42882</v>
      </c>
      <c r="AO14" s="19">
        <v>42883</v>
      </c>
      <c r="AQ14" t="s">
        <v>799</v>
      </c>
      <c r="AR14" t="s">
        <v>800</v>
      </c>
      <c r="AS14" t="s">
        <v>801</v>
      </c>
      <c r="AU14">
        <v>0</v>
      </c>
      <c r="AV14" t="s">
        <v>356</v>
      </c>
      <c r="AW14" t="s">
        <v>357</v>
      </c>
      <c r="AX14" t="s">
        <v>173</v>
      </c>
      <c r="AY14" t="s">
        <v>47</v>
      </c>
      <c r="BB14" t="s">
        <v>277</v>
      </c>
      <c r="BC14">
        <v>40017595</v>
      </c>
      <c r="BD14">
        <v>7340</v>
      </c>
      <c r="BF14">
        <v>0</v>
      </c>
      <c r="BH14" t="s">
        <v>60</v>
      </c>
      <c r="BI14" t="s">
        <v>271</v>
      </c>
      <c r="BJ14">
        <v>185</v>
      </c>
      <c r="BK14">
        <v>1</v>
      </c>
    </row>
    <row r="15" spans="1:63" x14ac:dyDescent="0.35">
      <c r="A15">
        <v>818616</v>
      </c>
      <c r="B15" t="s">
        <v>576</v>
      </c>
      <c r="C15" t="s">
        <v>577</v>
      </c>
      <c r="D15" t="s">
        <v>183</v>
      </c>
      <c r="E15" t="s">
        <v>578</v>
      </c>
      <c r="G15" t="s">
        <v>579</v>
      </c>
      <c r="H15" t="s">
        <v>294</v>
      </c>
      <c r="I15">
        <v>4209</v>
      </c>
      <c r="J15" t="s">
        <v>580</v>
      </c>
      <c r="K15">
        <v>498980199</v>
      </c>
      <c r="M15" t="s">
        <v>581</v>
      </c>
      <c r="N15" t="s">
        <v>270</v>
      </c>
      <c r="O15" s="19">
        <v>37189</v>
      </c>
      <c r="P15">
        <v>10</v>
      </c>
      <c r="Q15" t="s">
        <v>185</v>
      </c>
      <c r="R15">
        <v>1016801</v>
      </c>
      <c r="T15" t="s">
        <v>271</v>
      </c>
      <c r="U15" t="s">
        <v>582</v>
      </c>
      <c r="AA15" s="19">
        <v>42866</v>
      </c>
      <c r="AB15">
        <v>1</v>
      </c>
      <c r="AC15">
        <v>1</v>
      </c>
      <c r="AD15">
        <v>0</v>
      </c>
      <c r="AE15">
        <v>0</v>
      </c>
      <c r="AF15">
        <v>1</v>
      </c>
      <c r="AG15">
        <v>1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 s="19">
        <v>42882</v>
      </c>
      <c r="AO15" s="19">
        <v>42883</v>
      </c>
      <c r="AP15" t="s">
        <v>159</v>
      </c>
      <c r="AR15" t="s">
        <v>583</v>
      </c>
      <c r="AU15">
        <v>0</v>
      </c>
      <c r="AV15" t="s">
        <v>356</v>
      </c>
      <c r="AW15" t="s">
        <v>357</v>
      </c>
      <c r="AX15" t="s">
        <v>183</v>
      </c>
      <c r="AY15" t="s">
        <v>184</v>
      </c>
      <c r="BB15" t="s">
        <v>277</v>
      </c>
      <c r="BC15">
        <v>40019330</v>
      </c>
      <c r="BD15">
        <v>7186</v>
      </c>
      <c r="BE15">
        <v>4004254</v>
      </c>
      <c r="BF15">
        <v>0</v>
      </c>
      <c r="BH15" t="s">
        <v>183</v>
      </c>
      <c r="BI15" t="s">
        <v>271</v>
      </c>
      <c r="BJ15">
        <v>115</v>
      </c>
      <c r="BK15">
        <v>1</v>
      </c>
    </row>
    <row r="16" spans="1:63" x14ac:dyDescent="0.35">
      <c r="A16">
        <v>815672</v>
      </c>
      <c r="B16" t="s">
        <v>426</v>
      </c>
      <c r="C16" t="s">
        <v>427</v>
      </c>
      <c r="D16" t="s">
        <v>84</v>
      </c>
      <c r="E16" t="s">
        <v>428</v>
      </c>
      <c r="G16" t="s">
        <v>349</v>
      </c>
      <c r="H16" t="s">
        <v>294</v>
      </c>
      <c r="I16">
        <v>4401</v>
      </c>
      <c r="J16" t="s">
        <v>429</v>
      </c>
      <c r="K16">
        <v>407420852</v>
      </c>
      <c r="L16">
        <v>407420852</v>
      </c>
      <c r="M16" t="s">
        <v>430</v>
      </c>
      <c r="N16" t="s">
        <v>270</v>
      </c>
      <c r="O16" s="19">
        <v>37505</v>
      </c>
      <c r="P16">
        <v>9</v>
      </c>
      <c r="Q16" t="s">
        <v>65</v>
      </c>
      <c r="R16">
        <v>1013854</v>
      </c>
      <c r="T16" t="s">
        <v>271</v>
      </c>
      <c r="U16" t="s">
        <v>431</v>
      </c>
      <c r="V16" t="s">
        <v>431</v>
      </c>
      <c r="W16">
        <v>407420852</v>
      </c>
      <c r="AA16" s="19">
        <v>42862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 s="19">
        <v>42883</v>
      </c>
      <c r="AO16" s="19">
        <v>42883</v>
      </c>
      <c r="AU16">
        <v>0</v>
      </c>
      <c r="AV16" t="s">
        <v>288</v>
      </c>
      <c r="AW16" t="s">
        <v>289</v>
      </c>
      <c r="AX16" t="s">
        <v>84</v>
      </c>
      <c r="AY16" t="s">
        <v>85</v>
      </c>
      <c r="BB16" t="s">
        <v>277</v>
      </c>
      <c r="BC16">
        <v>60007780</v>
      </c>
      <c r="BD16">
        <v>6981</v>
      </c>
      <c r="BE16">
        <v>1013854</v>
      </c>
      <c r="BF16">
        <v>0</v>
      </c>
      <c r="BH16" t="s">
        <v>84</v>
      </c>
      <c r="BI16" t="s">
        <v>271</v>
      </c>
      <c r="BJ16">
        <v>120</v>
      </c>
      <c r="BK16">
        <v>1</v>
      </c>
    </row>
    <row r="17" spans="1:63" x14ac:dyDescent="0.35">
      <c r="A17">
        <v>815672</v>
      </c>
      <c r="B17" t="s">
        <v>426</v>
      </c>
      <c r="C17" t="s">
        <v>427</v>
      </c>
      <c r="D17" t="s">
        <v>84</v>
      </c>
      <c r="E17" t="s">
        <v>428</v>
      </c>
      <c r="G17" t="s">
        <v>349</v>
      </c>
      <c r="H17" t="s">
        <v>294</v>
      </c>
      <c r="I17">
        <v>4401</v>
      </c>
      <c r="J17" t="s">
        <v>429</v>
      </c>
      <c r="K17">
        <v>407420852</v>
      </c>
      <c r="L17">
        <v>407420852</v>
      </c>
      <c r="M17" t="s">
        <v>430</v>
      </c>
      <c r="N17" t="s">
        <v>270</v>
      </c>
      <c r="O17" s="19">
        <v>37505</v>
      </c>
      <c r="P17">
        <v>9</v>
      </c>
      <c r="Q17" t="s">
        <v>65</v>
      </c>
      <c r="R17">
        <v>1013854</v>
      </c>
      <c r="T17" t="s">
        <v>271</v>
      </c>
      <c r="U17" t="s">
        <v>431</v>
      </c>
      <c r="V17" t="s">
        <v>431</v>
      </c>
      <c r="W17">
        <v>407420852</v>
      </c>
      <c r="AA17" s="19">
        <v>42862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 s="19">
        <v>42883</v>
      </c>
      <c r="AO17" s="19">
        <v>42883</v>
      </c>
      <c r="AU17">
        <v>0</v>
      </c>
      <c r="AV17" t="s">
        <v>432</v>
      </c>
      <c r="AW17" t="s">
        <v>433</v>
      </c>
      <c r="AX17" t="s">
        <v>84</v>
      </c>
      <c r="AY17" t="s">
        <v>108</v>
      </c>
      <c r="BB17" t="s">
        <v>277</v>
      </c>
      <c r="BC17">
        <v>60006663</v>
      </c>
      <c r="BD17">
        <v>6882</v>
      </c>
      <c r="BE17">
        <v>1013854</v>
      </c>
      <c r="BF17">
        <v>0</v>
      </c>
      <c r="BH17" t="s">
        <v>84</v>
      </c>
      <c r="BI17" t="s">
        <v>271</v>
      </c>
      <c r="BJ17">
        <v>120</v>
      </c>
      <c r="BK17">
        <v>1</v>
      </c>
    </row>
    <row r="18" spans="1:63" x14ac:dyDescent="0.35">
      <c r="A18">
        <v>820490</v>
      </c>
      <c r="B18" t="s">
        <v>766</v>
      </c>
      <c r="C18" t="s">
        <v>767</v>
      </c>
      <c r="D18" t="s">
        <v>100</v>
      </c>
      <c r="E18" t="s">
        <v>768</v>
      </c>
      <c r="F18" t="s">
        <v>769</v>
      </c>
      <c r="G18" t="s">
        <v>685</v>
      </c>
      <c r="H18" t="s">
        <v>282</v>
      </c>
      <c r="I18">
        <v>4363</v>
      </c>
      <c r="J18" t="s">
        <v>770</v>
      </c>
      <c r="K18">
        <v>427532850</v>
      </c>
      <c r="L18">
        <v>476103332</v>
      </c>
      <c r="M18" t="s">
        <v>771</v>
      </c>
      <c r="N18" t="s">
        <v>270</v>
      </c>
      <c r="O18" s="19">
        <v>36546</v>
      </c>
      <c r="P18">
        <v>12</v>
      </c>
      <c r="Q18" t="s">
        <v>45</v>
      </c>
      <c r="R18">
        <v>4014396</v>
      </c>
      <c r="T18" t="s">
        <v>271</v>
      </c>
      <c r="U18" t="s">
        <v>772</v>
      </c>
      <c r="V18" t="s">
        <v>772</v>
      </c>
      <c r="W18">
        <v>427532850</v>
      </c>
      <c r="X18" t="s">
        <v>773</v>
      </c>
      <c r="AA18" s="19">
        <v>42870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 s="19">
        <v>42883</v>
      </c>
      <c r="AO18" s="19">
        <v>42883</v>
      </c>
      <c r="AU18">
        <v>0</v>
      </c>
      <c r="AV18" t="s">
        <v>432</v>
      </c>
      <c r="AW18" t="s">
        <v>433</v>
      </c>
      <c r="AX18" t="s">
        <v>100</v>
      </c>
      <c r="AY18" t="s">
        <v>101</v>
      </c>
      <c r="BB18" t="s">
        <v>277</v>
      </c>
      <c r="BC18">
        <v>60006077</v>
      </c>
      <c r="BD18">
        <v>6432</v>
      </c>
      <c r="BE18">
        <v>4014396</v>
      </c>
      <c r="BF18">
        <v>0</v>
      </c>
      <c r="BH18" t="s">
        <v>100</v>
      </c>
      <c r="BI18">
        <v>87651211515</v>
      </c>
      <c r="BJ18">
        <v>70</v>
      </c>
      <c r="BK18">
        <v>1</v>
      </c>
    </row>
    <row r="19" spans="1:63" x14ac:dyDescent="0.35">
      <c r="A19">
        <v>813517</v>
      </c>
      <c r="B19" t="s">
        <v>303</v>
      </c>
      <c r="C19" t="s">
        <v>304</v>
      </c>
      <c r="D19" t="s">
        <v>168</v>
      </c>
      <c r="E19" t="s">
        <v>305</v>
      </c>
      <c r="G19" t="s">
        <v>306</v>
      </c>
      <c r="H19" t="s">
        <v>282</v>
      </c>
      <c r="I19">
        <v>4570</v>
      </c>
      <c r="J19" t="s">
        <v>307</v>
      </c>
      <c r="K19">
        <v>754861231</v>
      </c>
      <c r="L19">
        <v>438011154</v>
      </c>
      <c r="M19" t="s">
        <v>308</v>
      </c>
      <c r="N19" t="s">
        <v>270</v>
      </c>
      <c r="O19" s="19">
        <v>37282</v>
      </c>
      <c r="P19">
        <v>10</v>
      </c>
      <c r="Q19" t="s">
        <v>170</v>
      </c>
      <c r="R19">
        <v>1020130</v>
      </c>
      <c r="T19" t="s">
        <v>271</v>
      </c>
      <c r="V19" t="s">
        <v>309</v>
      </c>
      <c r="W19">
        <v>438011154</v>
      </c>
      <c r="AA19" s="19">
        <v>42858</v>
      </c>
      <c r="AB19">
        <v>1</v>
      </c>
      <c r="AC19">
        <v>1</v>
      </c>
      <c r="AD19">
        <v>0</v>
      </c>
      <c r="AE19">
        <v>0</v>
      </c>
      <c r="AF19">
        <v>1</v>
      </c>
      <c r="AG19">
        <v>1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 s="19">
        <v>42882</v>
      </c>
      <c r="AO19" s="19">
        <v>42883</v>
      </c>
      <c r="AP19" t="s">
        <v>310</v>
      </c>
      <c r="AR19" t="s">
        <v>311</v>
      </c>
      <c r="AS19" t="s">
        <v>312</v>
      </c>
      <c r="AU19">
        <v>0</v>
      </c>
      <c r="AV19" t="s">
        <v>313</v>
      </c>
      <c r="AW19" t="s">
        <v>314</v>
      </c>
      <c r="AX19" t="s">
        <v>168</v>
      </c>
      <c r="AY19" t="s">
        <v>169</v>
      </c>
      <c r="BB19" t="s">
        <v>277</v>
      </c>
      <c r="BD19">
        <v>7345</v>
      </c>
      <c r="BF19">
        <v>0</v>
      </c>
      <c r="BH19" t="s">
        <v>315</v>
      </c>
      <c r="BI19" t="s">
        <v>271</v>
      </c>
      <c r="BJ19">
        <v>115</v>
      </c>
      <c r="BK19">
        <v>1</v>
      </c>
    </row>
    <row r="20" spans="1:63" x14ac:dyDescent="0.35">
      <c r="A20">
        <v>814453</v>
      </c>
      <c r="B20" t="s">
        <v>386</v>
      </c>
      <c r="C20" t="s">
        <v>387</v>
      </c>
      <c r="D20" t="s">
        <v>176</v>
      </c>
      <c r="E20" t="s">
        <v>388</v>
      </c>
      <c r="F20" t="s">
        <v>389</v>
      </c>
      <c r="G20" t="s">
        <v>390</v>
      </c>
      <c r="H20" t="s">
        <v>320</v>
      </c>
      <c r="I20">
        <v>4419</v>
      </c>
      <c r="J20" t="s">
        <v>391</v>
      </c>
      <c r="K20">
        <v>46275527</v>
      </c>
      <c r="L20">
        <v>427937700</v>
      </c>
      <c r="M20" t="s">
        <v>392</v>
      </c>
      <c r="N20" t="s">
        <v>277</v>
      </c>
      <c r="O20" s="19">
        <v>37841</v>
      </c>
      <c r="P20">
        <v>8</v>
      </c>
      <c r="Q20" t="s">
        <v>178</v>
      </c>
      <c r="R20">
        <v>1019571</v>
      </c>
      <c r="T20" t="s">
        <v>271</v>
      </c>
      <c r="U20" t="s">
        <v>393</v>
      </c>
      <c r="V20" t="s">
        <v>393</v>
      </c>
      <c r="W20">
        <v>427937700</v>
      </c>
      <c r="AA20" s="19">
        <v>42859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 s="19">
        <v>42882</v>
      </c>
      <c r="AO20" s="19">
        <v>42883</v>
      </c>
      <c r="AU20">
        <v>0</v>
      </c>
      <c r="AV20" t="s">
        <v>275</v>
      </c>
      <c r="AW20" t="s">
        <v>276</v>
      </c>
      <c r="AX20" t="s">
        <v>176</v>
      </c>
      <c r="AY20" t="s">
        <v>89</v>
      </c>
      <c r="BB20" t="s">
        <v>277</v>
      </c>
      <c r="BC20">
        <v>60009194</v>
      </c>
      <c r="BD20">
        <v>7168</v>
      </c>
      <c r="BE20">
        <v>1019571</v>
      </c>
      <c r="BF20">
        <v>0</v>
      </c>
      <c r="BH20" t="s">
        <v>176</v>
      </c>
      <c r="BI20" t="s">
        <v>271</v>
      </c>
      <c r="BJ20">
        <v>120</v>
      </c>
      <c r="BK20">
        <v>1</v>
      </c>
    </row>
    <row r="21" spans="1:63" x14ac:dyDescent="0.35">
      <c r="A21">
        <v>814453</v>
      </c>
      <c r="B21" t="s">
        <v>386</v>
      </c>
      <c r="C21" t="s">
        <v>387</v>
      </c>
      <c r="D21" t="s">
        <v>176</v>
      </c>
      <c r="E21" t="s">
        <v>388</v>
      </c>
      <c r="F21" t="s">
        <v>389</v>
      </c>
      <c r="G21" t="s">
        <v>390</v>
      </c>
      <c r="H21" t="s">
        <v>320</v>
      </c>
      <c r="I21">
        <v>4419</v>
      </c>
      <c r="J21" t="s">
        <v>391</v>
      </c>
      <c r="K21">
        <v>46275527</v>
      </c>
      <c r="L21">
        <v>427937700</v>
      </c>
      <c r="M21" t="s">
        <v>392</v>
      </c>
      <c r="N21" t="s">
        <v>277</v>
      </c>
      <c r="O21" s="19">
        <v>37841</v>
      </c>
      <c r="P21">
        <v>8</v>
      </c>
      <c r="Q21" t="s">
        <v>178</v>
      </c>
      <c r="R21">
        <v>1019571</v>
      </c>
      <c r="T21" t="s">
        <v>271</v>
      </c>
      <c r="U21" t="s">
        <v>393</v>
      </c>
      <c r="V21" t="s">
        <v>393</v>
      </c>
      <c r="W21">
        <v>427937700</v>
      </c>
      <c r="AA21" s="19">
        <v>42859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 s="19">
        <v>42882</v>
      </c>
      <c r="AO21" s="19">
        <v>42883</v>
      </c>
      <c r="AU21">
        <v>0</v>
      </c>
      <c r="AV21" t="s">
        <v>356</v>
      </c>
      <c r="AW21" t="s">
        <v>357</v>
      </c>
      <c r="AX21" t="s">
        <v>176</v>
      </c>
      <c r="AY21" t="s">
        <v>177</v>
      </c>
      <c r="BB21" t="s">
        <v>277</v>
      </c>
      <c r="BC21">
        <v>60009199</v>
      </c>
      <c r="BD21">
        <v>7169</v>
      </c>
      <c r="BE21">
        <v>1019571</v>
      </c>
      <c r="BF21">
        <v>0</v>
      </c>
      <c r="BH21" t="s">
        <v>176</v>
      </c>
      <c r="BI21" t="s">
        <v>271</v>
      </c>
      <c r="BJ21">
        <v>120</v>
      </c>
      <c r="BK21">
        <v>1</v>
      </c>
    </row>
    <row r="22" spans="1:63" x14ac:dyDescent="0.35">
      <c r="A22">
        <v>820525</v>
      </c>
      <c r="B22" t="s">
        <v>774</v>
      </c>
      <c r="C22" t="s">
        <v>775</v>
      </c>
      <c r="D22" t="s">
        <v>106</v>
      </c>
      <c r="E22" t="s">
        <v>776</v>
      </c>
      <c r="G22" t="s">
        <v>777</v>
      </c>
      <c r="H22" t="s">
        <v>294</v>
      </c>
      <c r="I22">
        <v>4626</v>
      </c>
      <c r="J22" t="s">
        <v>778</v>
      </c>
      <c r="K22">
        <v>741656139</v>
      </c>
      <c r="L22">
        <v>427656138</v>
      </c>
      <c r="M22" t="s">
        <v>779</v>
      </c>
      <c r="N22" t="s">
        <v>270</v>
      </c>
      <c r="O22" s="19">
        <v>36958</v>
      </c>
      <c r="P22">
        <v>11</v>
      </c>
      <c r="Q22" t="s">
        <v>20</v>
      </c>
      <c r="R22">
        <v>4011986</v>
      </c>
      <c r="T22" t="s">
        <v>271</v>
      </c>
      <c r="U22" t="s">
        <v>780</v>
      </c>
      <c r="V22" t="s">
        <v>780</v>
      </c>
      <c r="W22">
        <v>427656138</v>
      </c>
      <c r="AA22" s="19">
        <v>42870</v>
      </c>
      <c r="AB22">
        <v>1</v>
      </c>
      <c r="AC22">
        <v>2</v>
      </c>
      <c r="AD22">
        <v>0</v>
      </c>
      <c r="AE22">
        <v>0</v>
      </c>
      <c r="AF22">
        <v>1</v>
      </c>
      <c r="AG22">
        <v>2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 s="19">
        <v>42881</v>
      </c>
      <c r="AO22" s="19">
        <v>42883</v>
      </c>
      <c r="AR22" t="s">
        <v>781</v>
      </c>
      <c r="AU22">
        <v>0</v>
      </c>
      <c r="AV22" t="s">
        <v>510</v>
      </c>
      <c r="AW22" t="s">
        <v>929</v>
      </c>
      <c r="AX22" t="s">
        <v>106</v>
      </c>
      <c r="AY22" t="s">
        <v>782</v>
      </c>
      <c r="BB22" t="s">
        <v>277</v>
      </c>
      <c r="BD22">
        <v>7384</v>
      </c>
      <c r="BF22">
        <v>0</v>
      </c>
      <c r="BH22" t="s">
        <v>783</v>
      </c>
      <c r="BI22" t="s">
        <v>271</v>
      </c>
      <c r="BJ22">
        <v>210</v>
      </c>
      <c r="BK22">
        <v>1</v>
      </c>
    </row>
    <row r="23" spans="1:63" x14ac:dyDescent="0.35">
      <c r="A23">
        <v>820525</v>
      </c>
      <c r="B23" t="s">
        <v>774</v>
      </c>
      <c r="C23" t="s">
        <v>775</v>
      </c>
      <c r="D23" t="s">
        <v>106</v>
      </c>
      <c r="E23" t="s">
        <v>776</v>
      </c>
      <c r="G23" t="s">
        <v>777</v>
      </c>
      <c r="H23" t="s">
        <v>294</v>
      </c>
      <c r="I23">
        <v>4626</v>
      </c>
      <c r="J23" t="s">
        <v>778</v>
      </c>
      <c r="K23">
        <v>741656139</v>
      </c>
      <c r="L23">
        <v>427656138</v>
      </c>
      <c r="M23" t="s">
        <v>779</v>
      </c>
      <c r="N23" t="s">
        <v>270</v>
      </c>
      <c r="O23" s="19">
        <v>36958</v>
      </c>
      <c r="P23">
        <v>11</v>
      </c>
      <c r="Q23" t="s">
        <v>20</v>
      </c>
      <c r="R23">
        <v>4011986</v>
      </c>
      <c r="T23" t="s">
        <v>271</v>
      </c>
      <c r="U23" t="s">
        <v>780</v>
      </c>
      <c r="V23" t="s">
        <v>780</v>
      </c>
      <c r="W23">
        <v>427656138</v>
      </c>
      <c r="AA23" s="19">
        <v>42870</v>
      </c>
      <c r="AB23">
        <v>1</v>
      </c>
      <c r="AC23">
        <v>2</v>
      </c>
      <c r="AD23">
        <v>0</v>
      </c>
      <c r="AE23">
        <v>0</v>
      </c>
      <c r="AF23">
        <v>1</v>
      </c>
      <c r="AG23">
        <v>2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 s="19">
        <v>42881</v>
      </c>
      <c r="AO23" s="19">
        <v>42883</v>
      </c>
      <c r="AR23" t="s">
        <v>781</v>
      </c>
      <c r="AU23">
        <v>0</v>
      </c>
      <c r="AV23" t="s">
        <v>432</v>
      </c>
      <c r="AW23" t="s">
        <v>433</v>
      </c>
      <c r="AX23" t="s">
        <v>106</v>
      </c>
      <c r="AY23" t="s">
        <v>107</v>
      </c>
      <c r="BB23" t="s">
        <v>277</v>
      </c>
      <c r="BC23">
        <v>40018173</v>
      </c>
      <c r="BD23">
        <v>6990</v>
      </c>
      <c r="BE23">
        <v>4011986</v>
      </c>
      <c r="BF23">
        <v>0</v>
      </c>
      <c r="BH23" t="s">
        <v>106</v>
      </c>
      <c r="BI23" t="s">
        <v>271</v>
      </c>
      <c r="BJ23">
        <v>210</v>
      </c>
      <c r="BK23">
        <v>1</v>
      </c>
    </row>
    <row r="24" spans="1:63" x14ac:dyDescent="0.35">
      <c r="A24">
        <v>820534</v>
      </c>
      <c r="B24" t="s">
        <v>784</v>
      </c>
      <c r="C24" t="s">
        <v>775</v>
      </c>
      <c r="D24" t="s">
        <v>109</v>
      </c>
      <c r="E24" t="s">
        <v>776</v>
      </c>
      <c r="G24" t="s">
        <v>777</v>
      </c>
      <c r="H24" t="s">
        <v>294</v>
      </c>
      <c r="I24">
        <v>4626</v>
      </c>
      <c r="J24" t="s">
        <v>778</v>
      </c>
      <c r="K24">
        <v>741656139</v>
      </c>
      <c r="L24">
        <v>427656138</v>
      </c>
      <c r="M24" t="s">
        <v>779</v>
      </c>
      <c r="N24" t="s">
        <v>270</v>
      </c>
      <c r="O24" s="19">
        <v>37497</v>
      </c>
      <c r="P24">
        <v>9</v>
      </c>
      <c r="Q24" t="s">
        <v>20</v>
      </c>
      <c r="R24">
        <v>4012144</v>
      </c>
      <c r="T24" t="s">
        <v>271</v>
      </c>
      <c r="U24" t="s">
        <v>780</v>
      </c>
      <c r="V24" t="s">
        <v>780</v>
      </c>
      <c r="W24">
        <v>427656138</v>
      </c>
      <c r="AA24" s="19">
        <v>42870</v>
      </c>
      <c r="AB24">
        <v>1</v>
      </c>
      <c r="AC24">
        <v>2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 s="19">
        <v>42881</v>
      </c>
      <c r="AO24" s="19">
        <v>42883</v>
      </c>
      <c r="AR24" t="s">
        <v>781</v>
      </c>
      <c r="AU24">
        <v>0</v>
      </c>
      <c r="AV24" t="s">
        <v>432</v>
      </c>
      <c r="AW24" t="s">
        <v>433</v>
      </c>
      <c r="AX24" t="s">
        <v>109</v>
      </c>
      <c r="AY24" t="s">
        <v>110</v>
      </c>
      <c r="BB24" t="s">
        <v>277</v>
      </c>
      <c r="BC24">
        <v>20093480</v>
      </c>
      <c r="BD24">
        <v>6693</v>
      </c>
      <c r="BE24">
        <v>4012144</v>
      </c>
      <c r="BF24">
        <v>0</v>
      </c>
      <c r="BH24" t="s">
        <v>109</v>
      </c>
      <c r="BI24" t="s">
        <v>271</v>
      </c>
      <c r="BJ24">
        <v>110</v>
      </c>
      <c r="BK24">
        <v>1</v>
      </c>
    </row>
    <row r="25" spans="1:63" x14ac:dyDescent="0.35">
      <c r="A25">
        <v>820537</v>
      </c>
      <c r="B25" t="s">
        <v>785</v>
      </c>
      <c r="C25" t="s">
        <v>775</v>
      </c>
      <c r="D25" t="s">
        <v>122</v>
      </c>
      <c r="E25" t="s">
        <v>776</v>
      </c>
      <c r="G25" t="s">
        <v>777</v>
      </c>
      <c r="H25" t="s">
        <v>294</v>
      </c>
      <c r="I25">
        <v>4626</v>
      </c>
      <c r="J25" t="s">
        <v>778</v>
      </c>
      <c r="K25">
        <v>741656139</v>
      </c>
      <c r="L25">
        <v>427656138</v>
      </c>
      <c r="M25" t="s">
        <v>779</v>
      </c>
      <c r="N25" t="s">
        <v>270</v>
      </c>
      <c r="O25" s="19">
        <v>38789</v>
      </c>
      <c r="P25">
        <v>6</v>
      </c>
      <c r="Q25" t="s">
        <v>124</v>
      </c>
      <c r="R25">
        <v>4013837</v>
      </c>
      <c r="T25" t="s">
        <v>271</v>
      </c>
      <c r="U25" t="s">
        <v>780</v>
      </c>
      <c r="V25" t="s">
        <v>780</v>
      </c>
      <c r="W25">
        <v>427656138</v>
      </c>
      <c r="AA25" s="19">
        <v>42870</v>
      </c>
      <c r="AB25">
        <v>2</v>
      </c>
      <c r="AC25">
        <v>2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 s="19">
        <v>42881</v>
      </c>
      <c r="AO25" s="19">
        <v>42883</v>
      </c>
      <c r="AR25" t="s">
        <v>781</v>
      </c>
      <c r="AU25">
        <v>0</v>
      </c>
      <c r="AV25" t="s">
        <v>299</v>
      </c>
      <c r="AW25" t="s">
        <v>300</v>
      </c>
      <c r="AX25" t="s">
        <v>122</v>
      </c>
      <c r="AY25" t="s">
        <v>123</v>
      </c>
      <c r="BB25" t="s">
        <v>277</v>
      </c>
      <c r="BD25">
        <v>6349</v>
      </c>
      <c r="BF25">
        <v>0</v>
      </c>
      <c r="BI25" t="s">
        <v>271</v>
      </c>
      <c r="BJ25">
        <v>250</v>
      </c>
      <c r="BK25">
        <v>1</v>
      </c>
    </row>
    <row r="26" spans="1:63" x14ac:dyDescent="0.35">
      <c r="A26">
        <v>820537</v>
      </c>
      <c r="B26" t="s">
        <v>785</v>
      </c>
      <c r="C26" t="s">
        <v>775</v>
      </c>
      <c r="D26" t="s">
        <v>122</v>
      </c>
      <c r="E26" t="s">
        <v>776</v>
      </c>
      <c r="G26" t="s">
        <v>777</v>
      </c>
      <c r="H26" t="s">
        <v>294</v>
      </c>
      <c r="I26">
        <v>4626</v>
      </c>
      <c r="J26" t="s">
        <v>778</v>
      </c>
      <c r="K26">
        <v>741656139</v>
      </c>
      <c r="L26">
        <v>427656138</v>
      </c>
      <c r="M26" t="s">
        <v>779</v>
      </c>
      <c r="N26" t="s">
        <v>270</v>
      </c>
      <c r="O26" s="19">
        <v>38789</v>
      </c>
      <c r="P26">
        <v>6</v>
      </c>
      <c r="Q26" t="s">
        <v>124</v>
      </c>
      <c r="R26">
        <v>4013837</v>
      </c>
      <c r="T26" t="s">
        <v>271</v>
      </c>
      <c r="U26" t="s">
        <v>780</v>
      </c>
      <c r="V26" t="s">
        <v>780</v>
      </c>
      <c r="W26">
        <v>427656138</v>
      </c>
      <c r="AA26" s="19">
        <v>42870</v>
      </c>
      <c r="AB26">
        <v>2</v>
      </c>
      <c r="AC26">
        <v>2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 s="19">
        <v>42881</v>
      </c>
      <c r="AO26" s="19">
        <v>42883</v>
      </c>
      <c r="AR26" t="s">
        <v>781</v>
      </c>
      <c r="AU26">
        <v>0</v>
      </c>
      <c r="AV26" t="s">
        <v>666</v>
      </c>
      <c r="AW26" t="s">
        <v>667</v>
      </c>
      <c r="AX26" t="s">
        <v>122</v>
      </c>
      <c r="AY26" t="s">
        <v>123</v>
      </c>
      <c r="BB26" t="s">
        <v>277</v>
      </c>
      <c r="BD26">
        <v>6349</v>
      </c>
      <c r="BF26">
        <v>0</v>
      </c>
      <c r="BI26" t="s">
        <v>271</v>
      </c>
      <c r="BJ26">
        <v>250</v>
      </c>
      <c r="BK26">
        <v>1</v>
      </c>
    </row>
    <row r="27" spans="1:63" x14ac:dyDescent="0.35">
      <c r="A27">
        <v>820537</v>
      </c>
      <c r="B27" t="s">
        <v>785</v>
      </c>
      <c r="C27" t="s">
        <v>775</v>
      </c>
      <c r="D27" t="s">
        <v>122</v>
      </c>
      <c r="E27" t="s">
        <v>776</v>
      </c>
      <c r="G27" t="s">
        <v>777</v>
      </c>
      <c r="H27" t="s">
        <v>294</v>
      </c>
      <c r="I27">
        <v>4626</v>
      </c>
      <c r="J27" t="s">
        <v>778</v>
      </c>
      <c r="K27">
        <v>741656139</v>
      </c>
      <c r="L27">
        <v>427656138</v>
      </c>
      <c r="M27" t="s">
        <v>779</v>
      </c>
      <c r="N27" t="s">
        <v>270</v>
      </c>
      <c r="O27" s="19">
        <v>38789</v>
      </c>
      <c r="P27">
        <v>6</v>
      </c>
      <c r="Q27" t="s">
        <v>124</v>
      </c>
      <c r="R27">
        <v>4013837</v>
      </c>
      <c r="T27" t="s">
        <v>271</v>
      </c>
      <c r="U27" t="s">
        <v>780</v>
      </c>
      <c r="V27" t="s">
        <v>780</v>
      </c>
      <c r="W27">
        <v>427656138</v>
      </c>
      <c r="AA27" s="19">
        <v>42870</v>
      </c>
      <c r="AB27">
        <v>2</v>
      </c>
      <c r="AC27">
        <v>2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 s="19">
        <v>42881</v>
      </c>
      <c r="AO27" s="19">
        <v>42883</v>
      </c>
      <c r="AR27" t="s">
        <v>781</v>
      </c>
      <c r="AU27">
        <v>0</v>
      </c>
      <c r="AV27" t="s">
        <v>493</v>
      </c>
      <c r="AW27" t="s">
        <v>494</v>
      </c>
      <c r="AX27" t="s">
        <v>122</v>
      </c>
      <c r="AY27" t="s">
        <v>49</v>
      </c>
      <c r="BB27" t="s">
        <v>277</v>
      </c>
      <c r="BC27">
        <v>60000033</v>
      </c>
      <c r="BD27">
        <v>6644</v>
      </c>
      <c r="BE27">
        <v>4013837</v>
      </c>
      <c r="BF27">
        <v>0</v>
      </c>
      <c r="BH27" t="s">
        <v>122</v>
      </c>
      <c r="BI27" t="s">
        <v>271</v>
      </c>
      <c r="BJ27">
        <v>250</v>
      </c>
      <c r="BK27">
        <v>1</v>
      </c>
    </row>
    <row r="28" spans="1:63" x14ac:dyDescent="0.35">
      <c r="A28">
        <v>820344</v>
      </c>
      <c r="B28" t="s">
        <v>720</v>
      </c>
      <c r="C28" t="s">
        <v>721</v>
      </c>
      <c r="D28" t="s">
        <v>722</v>
      </c>
      <c r="E28" t="s">
        <v>723</v>
      </c>
      <c r="G28" t="s">
        <v>724</v>
      </c>
      <c r="H28" t="s">
        <v>282</v>
      </c>
      <c r="I28">
        <v>4306</v>
      </c>
      <c r="J28" t="s">
        <v>725</v>
      </c>
      <c r="K28">
        <v>32022297</v>
      </c>
      <c r="M28" t="s">
        <v>726</v>
      </c>
      <c r="N28" t="s">
        <v>270</v>
      </c>
      <c r="O28" s="19">
        <v>36868</v>
      </c>
      <c r="P28">
        <v>11</v>
      </c>
      <c r="Q28" t="s">
        <v>153</v>
      </c>
      <c r="R28">
        <v>4100258</v>
      </c>
      <c r="T28" t="s">
        <v>271</v>
      </c>
      <c r="U28" t="s">
        <v>727</v>
      </c>
      <c r="AA28" s="19">
        <v>42870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 s="19">
        <v>42882</v>
      </c>
      <c r="AO28" s="19">
        <v>42883</v>
      </c>
      <c r="AU28">
        <v>0</v>
      </c>
      <c r="AV28" t="s">
        <v>326</v>
      </c>
      <c r="AW28" t="s">
        <v>327</v>
      </c>
      <c r="AX28" t="s">
        <v>722</v>
      </c>
      <c r="AY28" t="s">
        <v>728</v>
      </c>
      <c r="BB28" t="s">
        <v>277</v>
      </c>
      <c r="BC28">
        <v>40018656</v>
      </c>
      <c r="BE28">
        <v>4100258</v>
      </c>
      <c r="BF28">
        <v>0</v>
      </c>
      <c r="BH28" t="s">
        <v>727</v>
      </c>
      <c r="BI28" t="s">
        <v>271</v>
      </c>
      <c r="BJ28">
        <v>70</v>
      </c>
      <c r="BK28">
        <v>1</v>
      </c>
    </row>
    <row r="29" spans="1:63" x14ac:dyDescent="0.35">
      <c r="A29">
        <v>820345</v>
      </c>
      <c r="B29" t="s">
        <v>729</v>
      </c>
      <c r="C29" t="s">
        <v>721</v>
      </c>
      <c r="D29" t="s">
        <v>730</v>
      </c>
      <c r="E29" t="s">
        <v>723</v>
      </c>
      <c r="G29" t="s">
        <v>724</v>
      </c>
      <c r="H29" t="s">
        <v>282</v>
      </c>
      <c r="I29">
        <v>4306</v>
      </c>
      <c r="J29" t="s">
        <v>725</v>
      </c>
      <c r="K29">
        <v>32022297</v>
      </c>
      <c r="M29" t="s">
        <v>726</v>
      </c>
      <c r="N29" t="s">
        <v>270</v>
      </c>
      <c r="O29" s="19">
        <v>39175</v>
      </c>
      <c r="P29">
        <v>5</v>
      </c>
      <c r="Q29" t="s">
        <v>153</v>
      </c>
      <c r="R29">
        <v>1003596</v>
      </c>
      <c r="T29" t="s">
        <v>271</v>
      </c>
      <c r="U29" t="s">
        <v>727</v>
      </c>
      <c r="AA29" s="19">
        <v>42870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 s="19">
        <v>42882</v>
      </c>
      <c r="AO29" s="19">
        <v>42883</v>
      </c>
      <c r="AU29">
        <v>0</v>
      </c>
      <c r="AV29" t="s">
        <v>299</v>
      </c>
      <c r="AW29" t="s">
        <v>300</v>
      </c>
      <c r="AX29" t="s">
        <v>730</v>
      </c>
      <c r="AY29" t="s">
        <v>731</v>
      </c>
      <c r="BB29" t="s">
        <v>277</v>
      </c>
      <c r="BC29">
        <v>40018202</v>
      </c>
      <c r="BE29">
        <v>1003596</v>
      </c>
      <c r="BF29">
        <v>0</v>
      </c>
      <c r="BH29" t="s">
        <v>732</v>
      </c>
      <c r="BI29" t="s">
        <v>271</v>
      </c>
      <c r="BJ29">
        <v>70</v>
      </c>
      <c r="BK29">
        <v>1</v>
      </c>
    </row>
    <row r="30" spans="1:63" x14ac:dyDescent="0.35">
      <c r="A30">
        <v>813342</v>
      </c>
      <c r="B30" t="s">
        <v>290</v>
      </c>
      <c r="C30" t="s">
        <v>291</v>
      </c>
      <c r="D30" t="s">
        <v>125</v>
      </c>
      <c r="E30" t="s">
        <v>292</v>
      </c>
      <c r="G30" t="s">
        <v>293</v>
      </c>
      <c r="H30" t="s">
        <v>294</v>
      </c>
      <c r="I30">
        <v>4352</v>
      </c>
      <c r="J30" t="s">
        <v>295</v>
      </c>
      <c r="K30">
        <v>746309044</v>
      </c>
      <c r="L30">
        <v>428989929</v>
      </c>
      <c r="M30" t="s">
        <v>296</v>
      </c>
      <c r="N30" t="s">
        <v>270</v>
      </c>
      <c r="O30" s="19">
        <v>38582</v>
      </c>
      <c r="P30">
        <v>6</v>
      </c>
      <c r="Q30" t="s">
        <v>20</v>
      </c>
      <c r="R30">
        <v>1015113</v>
      </c>
      <c r="T30" t="s">
        <v>271</v>
      </c>
      <c r="U30" t="s">
        <v>297</v>
      </c>
      <c r="V30" t="s">
        <v>297</v>
      </c>
      <c r="W30">
        <v>428989929</v>
      </c>
      <c r="AA30" s="19">
        <v>42858</v>
      </c>
      <c r="AB30">
        <v>1</v>
      </c>
      <c r="AC30">
        <v>1</v>
      </c>
      <c r="AD30">
        <v>0</v>
      </c>
      <c r="AE30">
        <v>0</v>
      </c>
      <c r="AF30">
        <v>1</v>
      </c>
      <c r="AG30">
        <v>1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 s="19">
        <v>42882</v>
      </c>
      <c r="AO30" s="19">
        <v>42883</v>
      </c>
      <c r="AR30" t="s">
        <v>298</v>
      </c>
      <c r="AU30">
        <v>0</v>
      </c>
      <c r="AV30" t="s">
        <v>299</v>
      </c>
      <c r="AW30" t="s">
        <v>300</v>
      </c>
      <c r="AX30" t="s">
        <v>125</v>
      </c>
      <c r="AY30" t="s">
        <v>19</v>
      </c>
      <c r="BB30" t="s">
        <v>277</v>
      </c>
      <c r="BC30">
        <v>60006140</v>
      </c>
      <c r="BD30">
        <v>6890</v>
      </c>
      <c r="BE30">
        <v>1015113</v>
      </c>
      <c r="BF30">
        <v>0</v>
      </c>
      <c r="BH30" t="s">
        <v>125</v>
      </c>
      <c r="BI30" t="s">
        <v>271</v>
      </c>
      <c r="BJ30">
        <v>165</v>
      </c>
      <c r="BK30">
        <v>1</v>
      </c>
    </row>
    <row r="31" spans="1:63" x14ac:dyDescent="0.35">
      <c r="A31">
        <v>813342</v>
      </c>
      <c r="B31" t="s">
        <v>290</v>
      </c>
      <c r="C31" t="s">
        <v>291</v>
      </c>
      <c r="D31" t="s">
        <v>125</v>
      </c>
      <c r="E31" t="s">
        <v>292</v>
      </c>
      <c r="G31" t="s">
        <v>293</v>
      </c>
      <c r="H31" t="s">
        <v>294</v>
      </c>
      <c r="I31">
        <v>4352</v>
      </c>
      <c r="J31" t="s">
        <v>295</v>
      </c>
      <c r="K31">
        <v>746309044</v>
      </c>
      <c r="L31">
        <v>428989929</v>
      </c>
      <c r="M31" t="s">
        <v>296</v>
      </c>
      <c r="N31" t="s">
        <v>270</v>
      </c>
      <c r="O31" s="19">
        <v>38582</v>
      </c>
      <c r="P31">
        <v>6</v>
      </c>
      <c r="Q31" t="s">
        <v>20</v>
      </c>
      <c r="R31">
        <v>1015113</v>
      </c>
      <c r="T31" t="s">
        <v>271</v>
      </c>
      <c r="U31" t="s">
        <v>297</v>
      </c>
      <c r="V31" t="s">
        <v>297</v>
      </c>
      <c r="W31">
        <v>428989929</v>
      </c>
      <c r="AA31" s="19">
        <v>42858</v>
      </c>
      <c r="AB31">
        <v>1</v>
      </c>
      <c r="AC31">
        <v>1</v>
      </c>
      <c r="AD31">
        <v>0</v>
      </c>
      <c r="AE31">
        <v>0</v>
      </c>
      <c r="AF31">
        <v>1</v>
      </c>
      <c r="AG31">
        <v>1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 s="19">
        <v>42882</v>
      </c>
      <c r="AO31" s="19">
        <v>42883</v>
      </c>
      <c r="AR31" t="s">
        <v>298</v>
      </c>
      <c r="AU31">
        <v>0</v>
      </c>
      <c r="AV31" t="s">
        <v>301</v>
      </c>
      <c r="AW31" t="s">
        <v>302</v>
      </c>
      <c r="AX31" t="s">
        <v>125</v>
      </c>
      <c r="AY31" t="s">
        <v>19</v>
      </c>
      <c r="BB31" t="s">
        <v>277</v>
      </c>
      <c r="BC31">
        <v>60006140</v>
      </c>
      <c r="BD31">
        <v>6890</v>
      </c>
      <c r="BE31">
        <v>1015113</v>
      </c>
      <c r="BF31">
        <v>0</v>
      </c>
      <c r="BH31" t="s">
        <v>125</v>
      </c>
      <c r="BI31" t="s">
        <v>271</v>
      </c>
      <c r="BJ31">
        <v>165</v>
      </c>
      <c r="BK31">
        <v>1</v>
      </c>
    </row>
    <row r="32" spans="1:63" x14ac:dyDescent="0.35">
      <c r="A32">
        <v>815586</v>
      </c>
      <c r="B32" t="s">
        <v>379</v>
      </c>
      <c r="C32" t="s">
        <v>417</v>
      </c>
      <c r="D32" t="s">
        <v>190</v>
      </c>
      <c r="E32" t="s">
        <v>418</v>
      </c>
      <c r="G32" t="s">
        <v>419</v>
      </c>
      <c r="H32" t="s">
        <v>294</v>
      </c>
      <c r="I32">
        <v>4346</v>
      </c>
      <c r="J32" t="s">
        <v>420</v>
      </c>
      <c r="K32">
        <v>754644606</v>
      </c>
      <c r="L32">
        <v>412260006</v>
      </c>
      <c r="M32" t="s">
        <v>421</v>
      </c>
      <c r="N32" t="s">
        <v>270</v>
      </c>
      <c r="O32" s="19">
        <v>38098</v>
      </c>
      <c r="P32">
        <v>8</v>
      </c>
      <c r="Q32" t="s">
        <v>153</v>
      </c>
      <c r="R32">
        <v>1003463</v>
      </c>
      <c r="T32" t="s">
        <v>271</v>
      </c>
      <c r="U32" t="s">
        <v>422</v>
      </c>
      <c r="V32" t="s">
        <v>422</v>
      </c>
      <c r="W32">
        <v>412260006</v>
      </c>
      <c r="X32" t="s">
        <v>423</v>
      </c>
      <c r="AA32" s="19">
        <v>42861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 s="19">
        <v>42883</v>
      </c>
      <c r="AO32" s="19">
        <v>42883</v>
      </c>
      <c r="AR32" t="s">
        <v>424</v>
      </c>
      <c r="AU32">
        <v>0</v>
      </c>
      <c r="AV32" t="s">
        <v>275</v>
      </c>
      <c r="AW32" t="s">
        <v>276</v>
      </c>
      <c r="AX32" t="s">
        <v>190</v>
      </c>
      <c r="AY32" t="s">
        <v>191</v>
      </c>
      <c r="BB32" t="s">
        <v>277</v>
      </c>
      <c r="BC32">
        <v>60005660</v>
      </c>
      <c r="BD32">
        <v>6473</v>
      </c>
      <c r="BE32">
        <v>1003463</v>
      </c>
      <c r="BF32">
        <v>0</v>
      </c>
      <c r="BH32" t="s">
        <v>425</v>
      </c>
      <c r="BI32" t="s">
        <v>271</v>
      </c>
      <c r="BJ32">
        <v>70</v>
      </c>
      <c r="BK32">
        <v>1</v>
      </c>
    </row>
    <row r="33" spans="1:63" x14ac:dyDescent="0.35">
      <c r="A33">
        <v>820211</v>
      </c>
      <c r="B33" t="s">
        <v>669</v>
      </c>
      <c r="C33" t="s">
        <v>670</v>
      </c>
      <c r="D33" t="s">
        <v>671</v>
      </c>
      <c r="E33" t="s">
        <v>672</v>
      </c>
      <c r="G33" t="s">
        <v>673</v>
      </c>
      <c r="H33" t="s">
        <v>674</v>
      </c>
      <c r="I33">
        <v>2400</v>
      </c>
      <c r="J33" t="s">
        <v>675</v>
      </c>
      <c r="K33">
        <v>427543163</v>
      </c>
      <c r="L33">
        <v>427543163</v>
      </c>
      <c r="M33" t="s">
        <v>676</v>
      </c>
      <c r="N33" t="s">
        <v>270</v>
      </c>
      <c r="O33" s="19">
        <v>36845</v>
      </c>
      <c r="P33">
        <v>11</v>
      </c>
      <c r="Q33" t="s">
        <v>45</v>
      </c>
      <c r="R33">
        <v>4012873</v>
      </c>
      <c r="T33" t="s">
        <v>271</v>
      </c>
      <c r="U33" t="s">
        <v>677</v>
      </c>
      <c r="V33" t="s">
        <v>677</v>
      </c>
      <c r="W33">
        <v>427543163</v>
      </c>
      <c r="AA33" s="19">
        <v>42870</v>
      </c>
      <c r="AB33">
        <v>1</v>
      </c>
      <c r="AC33">
        <v>1</v>
      </c>
      <c r="AD33">
        <v>0</v>
      </c>
      <c r="AE33">
        <v>0</v>
      </c>
      <c r="AF33">
        <v>1</v>
      </c>
      <c r="AG33">
        <v>1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 s="19">
        <v>42882</v>
      </c>
      <c r="AO33" s="19">
        <v>42883</v>
      </c>
      <c r="AP33" t="s">
        <v>678</v>
      </c>
      <c r="AQ33" t="s">
        <v>677</v>
      </c>
      <c r="AR33" t="s">
        <v>679</v>
      </c>
      <c r="AS33" t="s">
        <v>680</v>
      </c>
      <c r="AU33">
        <v>0</v>
      </c>
      <c r="AV33" t="s">
        <v>432</v>
      </c>
      <c r="AW33" t="s">
        <v>433</v>
      </c>
      <c r="AX33" t="s">
        <v>671</v>
      </c>
      <c r="AY33" t="s">
        <v>94</v>
      </c>
      <c r="BB33" t="s">
        <v>277</v>
      </c>
      <c r="BC33">
        <v>40018667</v>
      </c>
      <c r="BD33">
        <v>7028</v>
      </c>
      <c r="BE33">
        <v>4012873</v>
      </c>
      <c r="BF33">
        <v>0</v>
      </c>
      <c r="BH33" t="s">
        <v>681</v>
      </c>
      <c r="BI33" t="s">
        <v>271</v>
      </c>
      <c r="BJ33">
        <v>115</v>
      </c>
      <c r="BK33">
        <v>1</v>
      </c>
    </row>
    <row r="34" spans="1:63" x14ac:dyDescent="0.35">
      <c r="A34">
        <v>813854</v>
      </c>
      <c r="B34" t="s">
        <v>346</v>
      </c>
      <c r="C34" t="s">
        <v>347</v>
      </c>
      <c r="D34" t="s">
        <v>78</v>
      </c>
      <c r="E34" t="s">
        <v>348</v>
      </c>
      <c r="G34" t="s">
        <v>349</v>
      </c>
      <c r="H34" t="s">
        <v>282</v>
      </c>
      <c r="I34">
        <v>4401</v>
      </c>
      <c r="J34" t="s">
        <v>350</v>
      </c>
      <c r="K34">
        <v>746913800</v>
      </c>
      <c r="L34">
        <v>418265595</v>
      </c>
      <c r="M34" t="s">
        <v>351</v>
      </c>
      <c r="N34" t="s">
        <v>270</v>
      </c>
      <c r="O34" s="19">
        <v>37978</v>
      </c>
      <c r="P34">
        <v>8</v>
      </c>
      <c r="Q34" t="s">
        <v>65</v>
      </c>
      <c r="R34">
        <v>1004748</v>
      </c>
      <c r="T34" t="s">
        <v>271</v>
      </c>
      <c r="U34" t="s">
        <v>352</v>
      </c>
      <c r="V34" t="s">
        <v>352</v>
      </c>
      <c r="W34">
        <v>418265595</v>
      </c>
      <c r="X34" t="s">
        <v>353</v>
      </c>
      <c r="AA34" s="19">
        <v>42858</v>
      </c>
      <c r="AB34">
        <v>1</v>
      </c>
      <c r="AC34">
        <v>1</v>
      </c>
      <c r="AD34">
        <v>0</v>
      </c>
      <c r="AE34">
        <v>0</v>
      </c>
      <c r="AF34">
        <v>1</v>
      </c>
      <c r="AG34">
        <v>1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 s="19">
        <v>42882</v>
      </c>
      <c r="AO34" s="19">
        <v>42883</v>
      </c>
      <c r="AR34" t="s">
        <v>354</v>
      </c>
      <c r="AS34" t="s">
        <v>355</v>
      </c>
      <c r="AU34">
        <v>0</v>
      </c>
      <c r="AV34" t="s">
        <v>356</v>
      </c>
      <c r="AW34" t="s">
        <v>357</v>
      </c>
      <c r="AX34" t="s">
        <v>78</v>
      </c>
      <c r="AY34" t="s">
        <v>79</v>
      </c>
      <c r="BB34" t="s">
        <v>277</v>
      </c>
      <c r="BC34">
        <v>41000477</v>
      </c>
      <c r="BD34">
        <v>7173</v>
      </c>
      <c r="BE34">
        <v>1004748</v>
      </c>
      <c r="BF34">
        <v>0</v>
      </c>
      <c r="BI34" t="s">
        <v>271</v>
      </c>
      <c r="BJ34">
        <v>115</v>
      </c>
      <c r="BK34">
        <v>1</v>
      </c>
    </row>
    <row r="35" spans="1:63" x14ac:dyDescent="0.35">
      <c r="A35">
        <v>821921</v>
      </c>
      <c r="B35" t="s">
        <v>541</v>
      </c>
      <c r="C35" t="s">
        <v>263</v>
      </c>
      <c r="D35" t="s">
        <v>901</v>
      </c>
      <c r="H35" t="s">
        <v>282</v>
      </c>
      <c r="J35" t="s">
        <v>902</v>
      </c>
      <c r="K35">
        <v>419713592</v>
      </c>
      <c r="M35" t="s">
        <v>545</v>
      </c>
      <c r="N35" t="s">
        <v>277</v>
      </c>
      <c r="P35">
        <v>8</v>
      </c>
      <c r="Q35" t="s">
        <v>20</v>
      </c>
      <c r="R35">
        <v>4013786</v>
      </c>
      <c r="T35" t="s">
        <v>271</v>
      </c>
      <c r="U35" t="s">
        <v>546</v>
      </c>
      <c r="V35" t="s">
        <v>546</v>
      </c>
      <c r="AA35" s="19">
        <v>42874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 s="19">
        <v>42882</v>
      </c>
      <c r="AO35" s="19">
        <v>42883</v>
      </c>
      <c r="AU35">
        <v>0</v>
      </c>
      <c r="AV35" t="s">
        <v>564</v>
      </c>
      <c r="AW35" t="s">
        <v>300</v>
      </c>
      <c r="AX35" t="s">
        <v>901</v>
      </c>
      <c r="AY35" t="s">
        <v>903</v>
      </c>
      <c r="BB35" t="s">
        <v>277</v>
      </c>
      <c r="BC35">
        <v>60006822</v>
      </c>
      <c r="BD35">
        <v>7290</v>
      </c>
      <c r="BF35">
        <v>0</v>
      </c>
      <c r="BI35" t="s">
        <v>271</v>
      </c>
      <c r="BJ35">
        <v>70</v>
      </c>
      <c r="BK35">
        <v>1</v>
      </c>
    </row>
    <row r="36" spans="1:63" x14ac:dyDescent="0.35">
      <c r="A36">
        <v>817297</v>
      </c>
      <c r="B36" t="s">
        <v>513</v>
      </c>
      <c r="C36" t="s">
        <v>514</v>
      </c>
      <c r="D36" t="s">
        <v>76</v>
      </c>
      <c r="J36" t="s">
        <v>515</v>
      </c>
      <c r="K36">
        <v>46648316</v>
      </c>
      <c r="L36">
        <v>427648316</v>
      </c>
      <c r="M36" t="s">
        <v>516</v>
      </c>
      <c r="N36" t="s">
        <v>270</v>
      </c>
      <c r="O36" s="19">
        <v>37007</v>
      </c>
      <c r="P36">
        <v>11</v>
      </c>
      <c r="Q36" t="s">
        <v>77</v>
      </c>
      <c r="R36">
        <v>4014368</v>
      </c>
      <c r="T36" t="s">
        <v>271</v>
      </c>
      <c r="U36" t="s">
        <v>517</v>
      </c>
      <c r="V36" t="s">
        <v>517</v>
      </c>
      <c r="W36">
        <v>427648316</v>
      </c>
      <c r="AA36" s="19">
        <v>42864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 s="19">
        <v>42883</v>
      </c>
      <c r="AO36" s="19">
        <v>42883</v>
      </c>
      <c r="AU36">
        <v>0</v>
      </c>
      <c r="AV36" t="s">
        <v>275</v>
      </c>
      <c r="AW36" t="s">
        <v>276</v>
      </c>
      <c r="AX36" t="s">
        <v>76</v>
      </c>
      <c r="AY36" t="s">
        <v>192</v>
      </c>
      <c r="BB36" t="s">
        <v>277</v>
      </c>
      <c r="BC36">
        <v>60009932</v>
      </c>
      <c r="BD36">
        <v>7374</v>
      </c>
      <c r="BE36">
        <v>4014368</v>
      </c>
      <c r="BF36">
        <v>0</v>
      </c>
      <c r="BH36" t="s">
        <v>76</v>
      </c>
      <c r="BI36" t="s">
        <v>271</v>
      </c>
      <c r="BJ36">
        <v>70</v>
      </c>
      <c r="BK36">
        <v>1</v>
      </c>
    </row>
    <row r="37" spans="1:63" x14ac:dyDescent="0.35">
      <c r="A37">
        <v>820709</v>
      </c>
      <c r="B37" t="s">
        <v>885</v>
      </c>
      <c r="C37" t="s">
        <v>886</v>
      </c>
      <c r="D37" t="s">
        <v>48</v>
      </c>
      <c r="E37" t="s">
        <v>887</v>
      </c>
      <c r="G37" t="s">
        <v>319</v>
      </c>
      <c r="H37" t="s">
        <v>282</v>
      </c>
      <c r="I37">
        <v>4370</v>
      </c>
      <c r="J37" t="s">
        <v>888</v>
      </c>
      <c r="K37">
        <v>746673880</v>
      </c>
      <c r="L37">
        <v>419713592</v>
      </c>
      <c r="M37" t="s">
        <v>889</v>
      </c>
      <c r="N37" t="s">
        <v>270</v>
      </c>
      <c r="O37" s="19">
        <v>38019</v>
      </c>
      <c r="P37">
        <v>8</v>
      </c>
      <c r="Q37" t="s">
        <v>8</v>
      </c>
      <c r="R37">
        <v>4100265</v>
      </c>
      <c r="T37" t="s">
        <v>271</v>
      </c>
      <c r="U37" t="s">
        <v>890</v>
      </c>
      <c r="V37" t="s">
        <v>890</v>
      </c>
      <c r="W37">
        <v>419713592</v>
      </c>
      <c r="AA37" s="19">
        <v>42870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 s="19">
        <v>42882</v>
      </c>
      <c r="AO37" s="19">
        <v>42883</v>
      </c>
      <c r="AR37" t="s">
        <v>891</v>
      </c>
      <c r="AS37" t="s">
        <v>892</v>
      </c>
      <c r="AU37">
        <v>0</v>
      </c>
      <c r="AV37" t="s">
        <v>356</v>
      </c>
      <c r="AW37" t="s">
        <v>357</v>
      </c>
      <c r="AX37" t="s">
        <v>48</v>
      </c>
      <c r="AY37" t="s">
        <v>186</v>
      </c>
      <c r="BB37" t="s">
        <v>277</v>
      </c>
      <c r="BD37">
        <v>7362</v>
      </c>
      <c r="BF37">
        <v>0</v>
      </c>
      <c r="BI37" t="s">
        <v>271</v>
      </c>
      <c r="BJ37">
        <v>70</v>
      </c>
      <c r="BK37">
        <v>1</v>
      </c>
    </row>
    <row r="38" spans="1:63" x14ac:dyDescent="0.35">
      <c r="A38">
        <v>820194</v>
      </c>
      <c r="B38" t="s">
        <v>657</v>
      </c>
      <c r="C38" t="s">
        <v>658</v>
      </c>
      <c r="D38" t="s">
        <v>10</v>
      </c>
      <c r="E38" t="s">
        <v>659</v>
      </c>
      <c r="G38" t="s">
        <v>319</v>
      </c>
      <c r="H38" t="s">
        <v>320</v>
      </c>
      <c r="I38">
        <v>4370</v>
      </c>
      <c r="J38" t="s">
        <v>660</v>
      </c>
      <c r="K38">
        <v>417456253</v>
      </c>
      <c r="L38">
        <v>417456253</v>
      </c>
      <c r="M38" t="s">
        <v>661</v>
      </c>
      <c r="N38" t="s">
        <v>270</v>
      </c>
      <c r="O38" s="19">
        <v>40169</v>
      </c>
      <c r="P38">
        <v>2</v>
      </c>
      <c r="Q38" t="s">
        <v>8</v>
      </c>
      <c r="R38">
        <v>1014535</v>
      </c>
      <c r="T38" t="s">
        <v>271</v>
      </c>
      <c r="U38" t="s">
        <v>662</v>
      </c>
      <c r="V38" t="s">
        <v>662</v>
      </c>
      <c r="W38">
        <v>417456253</v>
      </c>
      <c r="AA38" s="19">
        <v>42870</v>
      </c>
      <c r="AB38">
        <v>1</v>
      </c>
      <c r="AC38">
        <v>1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 s="19">
        <v>42882</v>
      </c>
      <c r="AO38" s="19">
        <v>42883</v>
      </c>
      <c r="AR38" t="s">
        <v>663</v>
      </c>
      <c r="AS38" t="s">
        <v>664</v>
      </c>
      <c r="AU38">
        <v>0</v>
      </c>
      <c r="AV38" t="s">
        <v>344</v>
      </c>
      <c r="AW38" t="s">
        <v>928</v>
      </c>
      <c r="AX38" t="s">
        <v>10</v>
      </c>
      <c r="AY38" t="s">
        <v>121</v>
      </c>
      <c r="BB38" t="s">
        <v>277</v>
      </c>
      <c r="BF38">
        <v>0</v>
      </c>
      <c r="BI38" t="s">
        <v>271</v>
      </c>
      <c r="BJ38">
        <v>190</v>
      </c>
      <c r="BK38">
        <v>1</v>
      </c>
    </row>
    <row r="39" spans="1:63" x14ac:dyDescent="0.35">
      <c r="A39">
        <v>820194</v>
      </c>
      <c r="B39" t="s">
        <v>657</v>
      </c>
      <c r="C39" t="s">
        <v>658</v>
      </c>
      <c r="D39" t="s">
        <v>10</v>
      </c>
      <c r="E39" t="s">
        <v>659</v>
      </c>
      <c r="G39" t="s">
        <v>319</v>
      </c>
      <c r="H39" t="s">
        <v>320</v>
      </c>
      <c r="I39">
        <v>4370</v>
      </c>
      <c r="J39" t="s">
        <v>660</v>
      </c>
      <c r="K39">
        <v>417456253</v>
      </c>
      <c r="L39">
        <v>417456253</v>
      </c>
      <c r="M39" t="s">
        <v>661</v>
      </c>
      <c r="N39" t="s">
        <v>270</v>
      </c>
      <c r="O39" s="19">
        <v>40169</v>
      </c>
      <c r="P39">
        <v>2</v>
      </c>
      <c r="Q39" t="s">
        <v>8</v>
      </c>
      <c r="R39">
        <v>1014535</v>
      </c>
      <c r="T39" t="s">
        <v>271</v>
      </c>
      <c r="U39" t="s">
        <v>662</v>
      </c>
      <c r="V39" t="s">
        <v>662</v>
      </c>
      <c r="W39">
        <v>417456253</v>
      </c>
      <c r="AA39" s="19">
        <v>42870</v>
      </c>
      <c r="AB39">
        <v>1</v>
      </c>
      <c r="AC39">
        <v>1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 s="19">
        <v>42882</v>
      </c>
      <c r="AO39" s="19">
        <v>42883</v>
      </c>
      <c r="AR39" t="s">
        <v>663</v>
      </c>
      <c r="AS39" t="s">
        <v>664</v>
      </c>
      <c r="AU39">
        <v>0</v>
      </c>
      <c r="AV39" t="s">
        <v>344</v>
      </c>
      <c r="AW39" t="s">
        <v>928</v>
      </c>
      <c r="AX39" t="s">
        <v>10</v>
      </c>
      <c r="AY39" t="s">
        <v>665</v>
      </c>
      <c r="BB39" t="s">
        <v>277</v>
      </c>
      <c r="BD39">
        <v>6710</v>
      </c>
      <c r="BF39">
        <v>0</v>
      </c>
      <c r="BI39" t="s">
        <v>271</v>
      </c>
      <c r="BJ39">
        <v>190</v>
      </c>
      <c r="BK39">
        <v>1</v>
      </c>
    </row>
    <row r="40" spans="1:63" x14ac:dyDescent="0.35">
      <c r="A40">
        <v>820194</v>
      </c>
      <c r="B40" t="s">
        <v>657</v>
      </c>
      <c r="C40" t="s">
        <v>658</v>
      </c>
      <c r="D40" t="s">
        <v>10</v>
      </c>
      <c r="E40" t="s">
        <v>659</v>
      </c>
      <c r="G40" t="s">
        <v>319</v>
      </c>
      <c r="H40" t="s">
        <v>320</v>
      </c>
      <c r="I40">
        <v>4370</v>
      </c>
      <c r="J40" t="s">
        <v>660</v>
      </c>
      <c r="K40">
        <v>417456253</v>
      </c>
      <c r="L40">
        <v>417456253</v>
      </c>
      <c r="M40" t="s">
        <v>661</v>
      </c>
      <c r="N40" t="s">
        <v>270</v>
      </c>
      <c r="O40" s="19">
        <v>40169</v>
      </c>
      <c r="P40">
        <v>2</v>
      </c>
      <c r="Q40" t="s">
        <v>8</v>
      </c>
      <c r="R40">
        <v>1014535</v>
      </c>
      <c r="T40" t="s">
        <v>271</v>
      </c>
      <c r="U40" t="s">
        <v>662</v>
      </c>
      <c r="V40" t="s">
        <v>662</v>
      </c>
      <c r="W40">
        <v>417456253</v>
      </c>
      <c r="AA40" s="19">
        <v>42870</v>
      </c>
      <c r="AB40">
        <v>1</v>
      </c>
      <c r="AC40">
        <v>1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 s="19">
        <v>42882</v>
      </c>
      <c r="AO40" s="19">
        <v>42883</v>
      </c>
      <c r="AR40" t="s">
        <v>663</v>
      </c>
      <c r="AS40" t="s">
        <v>664</v>
      </c>
      <c r="AU40">
        <v>0</v>
      </c>
      <c r="AV40" t="s">
        <v>666</v>
      </c>
      <c r="AW40" t="s">
        <v>667</v>
      </c>
      <c r="AX40" t="s">
        <v>10</v>
      </c>
      <c r="AY40" t="s">
        <v>668</v>
      </c>
      <c r="BB40" t="s">
        <v>277</v>
      </c>
      <c r="BC40">
        <v>60010122</v>
      </c>
      <c r="BD40">
        <v>7392</v>
      </c>
      <c r="BE40">
        <v>1014535</v>
      </c>
      <c r="BF40">
        <v>0</v>
      </c>
      <c r="BH40" t="s">
        <v>10</v>
      </c>
      <c r="BI40" t="s">
        <v>271</v>
      </c>
      <c r="BJ40">
        <v>190</v>
      </c>
      <c r="BK40">
        <v>1</v>
      </c>
    </row>
    <row r="41" spans="1:63" x14ac:dyDescent="0.35">
      <c r="A41">
        <v>816250</v>
      </c>
      <c r="B41" t="s">
        <v>445</v>
      </c>
      <c r="C41" t="s">
        <v>446</v>
      </c>
      <c r="D41" t="s">
        <v>164</v>
      </c>
      <c r="E41" t="s">
        <v>447</v>
      </c>
      <c r="G41" t="s">
        <v>448</v>
      </c>
      <c r="H41" t="s">
        <v>294</v>
      </c>
      <c r="I41">
        <v>4555</v>
      </c>
      <c r="J41" t="s">
        <v>449</v>
      </c>
      <c r="K41">
        <v>401044227</v>
      </c>
      <c r="M41" t="s">
        <v>450</v>
      </c>
      <c r="N41" t="s">
        <v>270</v>
      </c>
      <c r="O41" s="19">
        <v>37165</v>
      </c>
      <c r="P41">
        <v>10</v>
      </c>
      <c r="Q41" t="s">
        <v>148</v>
      </c>
      <c r="R41">
        <v>4100537</v>
      </c>
      <c r="T41" t="s">
        <v>271</v>
      </c>
      <c r="U41" t="s">
        <v>451</v>
      </c>
      <c r="V41" t="s">
        <v>451</v>
      </c>
      <c r="W41">
        <v>401044227</v>
      </c>
      <c r="AA41" s="19">
        <v>42863</v>
      </c>
      <c r="AB41">
        <v>4</v>
      </c>
      <c r="AC41">
        <v>1</v>
      </c>
      <c r="AD41">
        <v>0</v>
      </c>
      <c r="AE41">
        <v>0</v>
      </c>
      <c r="AF41">
        <v>1</v>
      </c>
      <c r="AG41">
        <v>1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 s="19">
        <v>42882</v>
      </c>
      <c r="AO41" s="19">
        <v>42883</v>
      </c>
      <c r="AR41" t="s">
        <v>452</v>
      </c>
      <c r="AS41" t="s">
        <v>453</v>
      </c>
      <c r="AU41">
        <v>0</v>
      </c>
      <c r="AV41" t="s">
        <v>454</v>
      </c>
      <c r="AW41" t="s">
        <v>455</v>
      </c>
      <c r="AX41" t="s">
        <v>164</v>
      </c>
      <c r="AY41" t="s">
        <v>165</v>
      </c>
      <c r="BB41" t="s">
        <v>277</v>
      </c>
      <c r="BC41">
        <v>60008291</v>
      </c>
      <c r="BD41">
        <v>7027</v>
      </c>
      <c r="BE41">
        <v>4100537</v>
      </c>
      <c r="BF41">
        <v>0</v>
      </c>
      <c r="BH41" t="s">
        <v>164</v>
      </c>
      <c r="BI41" t="s">
        <v>271</v>
      </c>
      <c r="BJ41">
        <v>225</v>
      </c>
      <c r="BK41">
        <v>1</v>
      </c>
    </row>
    <row r="42" spans="1:63" x14ac:dyDescent="0.35">
      <c r="A42">
        <v>816250</v>
      </c>
      <c r="B42" t="s">
        <v>445</v>
      </c>
      <c r="C42" t="s">
        <v>446</v>
      </c>
      <c r="D42" t="s">
        <v>164</v>
      </c>
      <c r="E42" t="s">
        <v>447</v>
      </c>
      <c r="G42" t="s">
        <v>448</v>
      </c>
      <c r="H42" t="s">
        <v>294</v>
      </c>
      <c r="I42">
        <v>4555</v>
      </c>
      <c r="J42" t="s">
        <v>449</v>
      </c>
      <c r="K42">
        <v>401044227</v>
      </c>
      <c r="M42" t="s">
        <v>450</v>
      </c>
      <c r="N42" t="s">
        <v>270</v>
      </c>
      <c r="O42" s="19">
        <v>37165</v>
      </c>
      <c r="P42">
        <v>10</v>
      </c>
      <c r="Q42" t="s">
        <v>148</v>
      </c>
      <c r="R42">
        <v>4100537</v>
      </c>
      <c r="T42" t="s">
        <v>271</v>
      </c>
      <c r="U42" t="s">
        <v>451</v>
      </c>
      <c r="V42" t="s">
        <v>451</v>
      </c>
      <c r="W42">
        <v>401044227</v>
      </c>
      <c r="AA42" s="19">
        <v>42863</v>
      </c>
      <c r="AB42">
        <v>4</v>
      </c>
      <c r="AC42">
        <v>1</v>
      </c>
      <c r="AD42">
        <v>0</v>
      </c>
      <c r="AE42">
        <v>0</v>
      </c>
      <c r="AF42">
        <v>1</v>
      </c>
      <c r="AG42">
        <v>1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 s="19">
        <v>42882</v>
      </c>
      <c r="AO42" s="19">
        <v>42883</v>
      </c>
      <c r="AR42" t="s">
        <v>452</v>
      </c>
      <c r="AS42" t="s">
        <v>453</v>
      </c>
      <c r="AU42">
        <v>0</v>
      </c>
      <c r="AV42" t="s">
        <v>356</v>
      </c>
      <c r="AW42" t="s">
        <v>357</v>
      </c>
      <c r="AX42" t="s">
        <v>164</v>
      </c>
      <c r="AY42" t="s">
        <v>179</v>
      </c>
      <c r="BB42" t="s">
        <v>277</v>
      </c>
      <c r="BC42">
        <v>60008959</v>
      </c>
      <c r="BD42">
        <v>7259</v>
      </c>
      <c r="BE42">
        <v>4100537</v>
      </c>
      <c r="BF42">
        <v>0</v>
      </c>
      <c r="BH42" t="s">
        <v>164</v>
      </c>
      <c r="BI42" t="s">
        <v>271</v>
      </c>
      <c r="BJ42">
        <v>225</v>
      </c>
      <c r="BK42">
        <v>1</v>
      </c>
    </row>
    <row r="43" spans="1:63" x14ac:dyDescent="0.35">
      <c r="A43">
        <v>816255</v>
      </c>
      <c r="B43" t="s">
        <v>324</v>
      </c>
      <c r="C43" t="s">
        <v>446</v>
      </c>
      <c r="D43" t="s">
        <v>146</v>
      </c>
      <c r="E43" t="s">
        <v>447</v>
      </c>
      <c r="G43" t="s">
        <v>448</v>
      </c>
      <c r="H43" t="s">
        <v>294</v>
      </c>
      <c r="I43">
        <v>4555</v>
      </c>
      <c r="J43" t="s">
        <v>449</v>
      </c>
      <c r="K43">
        <v>401044227</v>
      </c>
      <c r="M43" t="s">
        <v>450</v>
      </c>
      <c r="N43" t="s">
        <v>277</v>
      </c>
      <c r="O43" s="19">
        <v>38068</v>
      </c>
      <c r="P43">
        <v>8</v>
      </c>
      <c r="Q43" t="s">
        <v>148</v>
      </c>
      <c r="R43">
        <v>4013869</v>
      </c>
      <c r="T43" t="s">
        <v>271</v>
      </c>
      <c r="U43" t="s">
        <v>451</v>
      </c>
      <c r="V43" t="s">
        <v>451</v>
      </c>
      <c r="W43">
        <v>401044227</v>
      </c>
      <c r="AA43" s="19">
        <v>42863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 s="19">
        <v>42882</v>
      </c>
      <c r="AO43" s="19">
        <v>42883</v>
      </c>
      <c r="AR43" t="s">
        <v>452</v>
      </c>
      <c r="AS43" t="s">
        <v>453</v>
      </c>
      <c r="AU43">
        <v>0</v>
      </c>
      <c r="AV43" t="s">
        <v>288</v>
      </c>
      <c r="AW43" t="s">
        <v>289</v>
      </c>
      <c r="AX43" t="s">
        <v>146</v>
      </c>
      <c r="AY43" t="s">
        <v>147</v>
      </c>
      <c r="BB43" t="s">
        <v>277</v>
      </c>
      <c r="BC43">
        <v>20088699</v>
      </c>
      <c r="BD43" t="s">
        <v>145</v>
      </c>
      <c r="BE43">
        <v>4100537</v>
      </c>
      <c r="BF43">
        <v>0</v>
      </c>
      <c r="BH43" t="s">
        <v>456</v>
      </c>
      <c r="BI43" t="s">
        <v>271</v>
      </c>
      <c r="BJ43">
        <v>120</v>
      </c>
      <c r="BK43">
        <v>1</v>
      </c>
    </row>
    <row r="44" spans="1:63" x14ac:dyDescent="0.35">
      <c r="A44">
        <v>816255</v>
      </c>
      <c r="B44" t="s">
        <v>324</v>
      </c>
      <c r="C44" t="s">
        <v>446</v>
      </c>
      <c r="D44" t="s">
        <v>146</v>
      </c>
      <c r="E44" t="s">
        <v>447</v>
      </c>
      <c r="G44" t="s">
        <v>448</v>
      </c>
      <c r="H44" t="s">
        <v>294</v>
      </c>
      <c r="I44">
        <v>4555</v>
      </c>
      <c r="J44" t="s">
        <v>449</v>
      </c>
      <c r="K44">
        <v>401044227</v>
      </c>
      <c r="M44" t="s">
        <v>450</v>
      </c>
      <c r="N44" t="s">
        <v>277</v>
      </c>
      <c r="O44" s="19">
        <v>38068</v>
      </c>
      <c r="P44">
        <v>8</v>
      </c>
      <c r="Q44" t="s">
        <v>148</v>
      </c>
      <c r="R44">
        <v>4013869</v>
      </c>
      <c r="T44" t="s">
        <v>271</v>
      </c>
      <c r="U44" t="s">
        <v>451</v>
      </c>
      <c r="V44" t="s">
        <v>451</v>
      </c>
      <c r="W44">
        <v>401044227</v>
      </c>
      <c r="AA44" s="19">
        <v>42863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 s="19">
        <v>42882</v>
      </c>
      <c r="AO44" s="19">
        <v>42883</v>
      </c>
      <c r="AR44" t="s">
        <v>452</v>
      </c>
      <c r="AS44" t="s">
        <v>453</v>
      </c>
      <c r="AU44">
        <v>0</v>
      </c>
      <c r="AV44" t="s">
        <v>288</v>
      </c>
      <c r="AW44" t="s">
        <v>289</v>
      </c>
      <c r="AX44" t="s">
        <v>146</v>
      </c>
      <c r="AY44" t="s">
        <v>149</v>
      </c>
      <c r="BB44" t="s">
        <v>277</v>
      </c>
      <c r="BC44">
        <v>40017397</v>
      </c>
      <c r="BD44">
        <v>6609</v>
      </c>
      <c r="BF44">
        <v>0</v>
      </c>
      <c r="BH44" t="s">
        <v>146</v>
      </c>
      <c r="BI44" t="s">
        <v>271</v>
      </c>
      <c r="BJ44">
        <v>120</v>
      </c>
      <c r="BK44">
        <v>1</v>
      </c>
    </row>
    <row r="45" spans="1:63" x14ac:dyDescent="0.35">
      <c r="A45">
        <v>820577</v>
      </c>
      <c r="B45" t="s">
        <v>806</v>
      </c>
      <c r="C45" t="s">
        <v>807</v>
      </c>
      <c r="D45" t="s">
        <v>52</v>
      </c>
      <c r="E45">
        <v>30</v>
      </c>
      <c r="F45" t="s">
        <v>808</v>
      </c>
      <c r="G45" t="s">
        <v>796</v>
      </c>
      <c r="H45" t="s">
        <v>294</v>
      </c>
      <c r="I45">
        <v>4405</v>
      </c>
      <c r="J45" t="s">
        <v>809</v>
      </c>
      <c r="K45">
        <v>438637709</v>
      </c>
      <c r="L45">
        <v>438637709</v>
      </c>
      <c r="M45" t="s">
        <v>810</v>
      </c>
      <c r="N45" t="s">
        <v>270</v>
      </c>
      <c r="O45" s="19">
        <v>37210</v>
      </c>
      <c r="P45">
        <v>11</v>
      </c>
      <c r="Q45" t="s">
        <v>54</v>
      </c>
      <c r="R45">
        <v>4100284</v>
      </c>
      <c r="T45" t="s">
        <v>271</v>
      </c>
      <c r="U45" t="s">
        <v>811</v>
      </c>
      <c r="V45" t="s">
        <v>811</v>
      </c>
      <c r="W45">
        <v>438637709</v>
      </c>
      <c r="AA45" s="19">
        <v>42870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 s="19">
        <v>42882</v>
      </c>
      <c r="AO45" s="19">
        <v>42883</v>
      </c>
      <c r="AR45" t="s">
        <v>812</v>
      </c>
      <c r="AS45" t="s">
        <v>813</v>
      </c>
      <c r="AU45">
        <v>0</v>
      </c>
      <c r="AV45" t="s">
        <v>326</v>
      </c>
      <c r="AW45" t="s">
        <v>327</v>
      </c>
      <c r="AX45" t="s">
        <v>52</v>
      </c>
      <c r="AY45" t="s">
        <v>90</v>
      </c>
      <c r="BB45" t="s">
        <v>277</v>
      </c>
      <c r="BC45">
        <v>60007749</v>
      </c>
      <c r="BE45">
        <v>4100284</v>
      </c>
      <c r="BF45">
        <v>0</v>
      </c>
      <c r="BH45" t="s">
        <v>52</v>
      </c>
      <c r="BI45" t="s">
        <v>271</v>
      </c>
      <c r="BJ45">
        <v>170</v>
      </c>
      <c r="BK45">
        <v>1</v>
      </c>
    </row>
    <row r="46" spans="1:63" x14ac:dyDescent="0.35">
      <c r="A46">
        <v>820577</v>
      </c>
      <c r="B46" t="s">
        <v>806</v>
      </c>
      <c r="C46" t="s">
        <v>807</v>
      </c>
      <c r="D46" t="s">
        <v>52</v>
      </c>
      <c r="E46">
        <v>30</v>
      </c>
      <c r="F46" t="s">
        <v>808</v>
      </c>
      <c r="G46" t="s">
        <v>796</v>
      </c>
      <c r="H46" t="s">
        <v>294</v>
      </c>
      <c r="I46">
        <v>4405</v>
      </c>
      <c r="J46" t="s">
        <v>809</v>
      </c>
      <c r="K46">
        <v>438637709</v>
      </c>
      <c r="L46">
        <v>438637709</v>
      </c>
      <c r="M46" t="s">
        <v>810</v>
      </c>
      <c r="N46" t="s">
        <v>270</v>
      </c>
      <c r="O46" s="19">
        <v>37210</v>
      </c>
      <c r="P46">
        <v>11</v>
      </c>
      <c r="Q46" t="s">
        <v>54</v>
      </c>
      <c r="R46">
        <v>4100284</v>
      </c>
      <c r="T46" t="s">
        <v>271</v>
      </c>
      <c r="U46" t="s">
        <v>811</v>
      </c>
      <c r="V46" t="s">
        <v>811</v>
      </c>
      <c r="W46">
        <v>438637709</v>
      </c>
      <c r="AA46" s="19">
        <v>42870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 s="19">
        <v>42882</v>
      </c>
      <c r="AO46" s="19">
        <v>42883</v>
      </c>
      <c r="AR46" t="s">
        <v>812</v>
      </c>
      <c r="AS46" t="s">
        <v>813</v>
      </c>
      <c r="AU46">
        <v>0</v>
      </c>
      <c r="AV46" t="s">
        <v>275</v>
      </c>
      <c r="AW46" t="s">
        <v>276</v>
      </c>
      <c r="AX46" t="s">
        <v>52</v>
      </c>
      <c r="AY46" t="s">
        <v>90</v>
      </c>
      <c r="BB46" t="s">
        <v>277</v>
      </c>
      <c r="BC46">
        <v>60007749</v>
      </c>
      <c r="BD46">
        <v>6967</v>
      </c>
      <c r="BE46">
        <v>4100284</v>
      </c>
      <c r="BF46">
        <v>0</v>
      </c>
      <c r="BH46" t="s">
        <v>52</v>
      </c>
      <c r="BI46" t="s">
        <v>271</v>
      </c>
      <c r="BJ46">
        <v>170</v>
      </c>
      <c r="BK46">
        <v>1</v>
      </c>
    </row>
    <row r="47" spans="1:63" x14ac:dyDescent="0.35">
      <c r="A47">
        <v>820577</v>
      </c>
      <c r="B47" t="s">
        <v>806</v>
      </c>
      <c r="C47" t="s">
        <v>807</v>
      </c>
      <c r="D47" t="s">
        <v>52</v>
      </c>
      <c r="E47">
        <v>30</v>
      </c>
      <c r="F47" t="s">
        <v>808</v>
      </c>
      <c r="G47" t="s">
        <v>796</v>
      </c>
      <c r="H47" t="s">
        <v>294</v>
      </c>
      <c r="I47">
        <v>4405</v>
      </c>
      <c r="J47" t="s">
        <v>809</v>
      </c>
      <c r="K47">
        <v>438637709</v>
      </c>
      <c r="L47">
        <v>438637709</v>
      </c>
      <c r="M47" t="s">
        <v>810</v>
      </c>
      <c r="N47" t="s">
        <v>270</v>
      </c>
      <c r="O47" s="19">
        <v>37210</v>
      </c>
      <c r="P47">
        <v>11</v>
      </c>
      <c r="Q47" t="s">
        <v>54</v>
      </c>
      <c r="R47">
        <v>4100284</v>
      </c>
      <c r="T47" t="s">
        <v>271</v>
      </c>
      <c r="U47" t="s">
        <v>811</v>
      </c>
      <c r="V47" t="s">
        <v>811</v>
      </c>
      <c r="W47">
        <v>438637709</v>
      </c>
      <c r="AA47" s="19">
        <v>42870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 s="19">
        <v>42882</v>
      </c>
      <c r="AO47" s="19">
        <v>42883</v>
      </c>
      <c r="AR47" t="s">
        <v>812</v>
      </c>
      <c r="AS47" t="s">
        <v>813</v>
      </c>
      <c r="AU47">
        <v>0</v>
      </c>
      <c r="AV47" t="s">
        <v>288</v>
      </c>
      <c r="AW47" t="s">
        <v>289</v>
      </c>
      <c r="AX47" t="s">
        <v>52</v>
      </c>
      <c r="AY47" t="s">
        <v>53</v>
      </c>
      <c r="BB47" t="s">
        <v>277</v>
      </c>
      <c r="BC47">
        <v>60005571</v>
      </c>
      <c r="BD47">
        <v>6519</v>
      </c>
      <c r="BE47">
        <v>4100284</v>
      </c>
      <c r="BF47">
        <v>0</v>
      </c>
      <c r="BH47" t="s">
        <v>52</v>
      </c>
      <c r="BI47" t="s">
        <v>271</v>
      </c>
      <c r="BJ47">
        <v>170</v>
      </c>
      <c r="BK47">
        <v>1</v>
      </c>
    </row>
    <row r="48" spans="1:63" x14ac:dyDescent="0.35">
      <c r="A48">
        <v>816485</v>
      </c>
      <c r="B48" t="s">
        <v>457</v>
      </c>
      <c r="C48" t="s">
        <v>414</v>
      </c>
      <c r="D48" t="s">
        <v>131</v>
      </c>
      <c r="E48" t="s">
        <v>458</v>
      </c>
      <c r="G48" t="s">
        <v>459</v>
      </c>
      <c r="H48" t="s">
        <v>460</v>
      </c>
      <c r="I48">
        <v>4352</v>
      </c>
      <c r="J48" t="s">
        <v>461</v>
      </c>
      <c r="K48">
        <v>746309635</v>
      </c>
      <c r="L48">
        <v>438396604</v>
      </c>
      <c r="M48" t="s">
        <v>462</v>
      </c>
      <c r="N48" t="s">
        <v>270</v>
      </c>
      <c r="O48" s="19">
        <v>38783</v>
      </c>
      <c r="P48">
        <v>6</v>
      </c>
      <c r="Q48" t="s">
        <v>132</v>
      </c>
      <c r="R48">
        <v>4101816</v>
      </c>
      <c r="T48" t="s">
        <v>271</v>
      </c>
      <c r="U48" t="s">
        <v>463</v>
      </c>
      <c r="V48" t="s">
        <v>464</v>
      </c>
      <c r="W48">
        <v>438350920</v>
      </c>
      <c r="AA48" s="19">
        <v>42863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 s="19">
        <v>42883</v>
      </c>
      <c r="AO48" s="19">
        <v>42883</v>
      </c>
      <c r="AR48" t="s">
        <v>465</v>
      </c>
      <c r="AS48" t="s">
        <v>466</v>
      </c>
      <c r="AU48">
        <v>0</v>
      </c>
      <c r="AV48" t="s">
        <v>376</v>
      </c>
      <c r="AW48" t="s">
        <v>377</v>
      </c>
      <c r="AX48" t="s">
        <v>131</v>
      </c>
      <c r="AY48" t="s">
        <v>22</v>
      </c>
      <c r="BB48" t="s">
        <v>277</v>
      </c>
      <c r="BC48">
        <v>30038175</v>
      </c>
      <c r="BD48">
        <v>6476</v>
      </c>
      <c r="BE48">
        <v>4101816</v>
      </c>
      <c r="BF48">
        <v>0</v>
      </c>
      <c r="BH48" t="s">
        <v>131</v>
      </c>
      <c r="BI48" t="s">
        <v>271</v>
      </c>
      <c r="BJ48">
        <v>70</v>
      </c>
      <c r="BK48">
        <v>1</v>
      </c>
    </row>
    <row r="49" spans="1:63" x14ac:dyDescent="0.35">
      <c r="A49">
        <v>820568</v>
      </c>
      <c r="B49" t="s">
        <v>457</v>
      </c>
      <c r="C49" t="s">
        <v>414</v>
      </c>
      <c r="D49" t="s">
        <v>131</v>
      </c>
      <c r="E49" t="s">
        <v>458</v>
      </c>
      <c r="G49" t="s">
        <v>459</v>
      </c>
      <c r="H49" t="s">
        <v>460</v>
      </c>
      <c r="I49">
        <v>4352</v>
      </c>
      <c r="J49" t="s">
        <v>461</v>
      </c>
      <c r="K49">
        <v>746309635</v>
      </c>
      <c r="L49">
        <v>438396604</v>
      </c>
      <c r="M49" t="s">
        <v>462</v>
      </c>
      <c r="N49" t="s">
        <v>270</v>
      </c>
      <c r="O49" s="19">
        <v>38783</v>
      </c>
      <c r="P49">
        <v>6</v>
      </c>
      <c r="Q49" t="s">
        <v>132</v>
      </c>
      <c r="R49">
        <v>4101816</v>
      </c>
      <c r="T49" t="s">
        <v>271</v>
      </c>
      <c r="U49" t="s">
        <v>463</v>
      </c>
      <c r="V49" t="s">
        <v>464</v>
      </c>
      <c r="W49">
        <v>438350920</v>
      </c>
      <c r="AA49" s="19">
        <v>42870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 s="19">
        <v>42882</v>
      </c>
      <c r="AO49" s="19">
        <v>42883</v>
      </c>
      <c r="AR49" t="s">
        <v>465</v>
      </c>
      <c r="AS49" t="s">
        <v>466</v>
      </c>
      <c r="AU49">
        <v>816485</v>
      </c>
      <c r="AV49" t="s">
        <v>344</v>
      </c>
      <c r="AW49" t="s">
        <v>928</v>
      </c>
      <c r="AX49" t="s">
        <v>131</v>
      </c>
      <c r="AY49" t="s">
        <v>802</v>
      </c>
      <c r="BB49" t="s">
        <v>277</v>
      </c>
      <c r="BC49">
        <v>40017112</v>
      </c>
      <c r="BD49">
        <v>6199</v>
      </c>
      <c r="BE49">
        <v>4101816</v>
      </c>
      <c r="BF49">
        <v>0</v>
      </c>
      <c r="BH49" t="s">
        <v>131</v>
      </c>
      <c r="BI49" t="s">
        <v>271</v>
      </c>
      <c r="BJ49">
        <v>50</v>
      </c>
      <c r="BK49">
        <v>1</v>
      </c>
    </row>
    <row r="50" spans="1:63" x14ac:dyDescent="0.35">
      <c r="A50">
        <v>819560</v>
      </c>
      <c r="B50" t="s">
        <v>593</v>
      </c>
      <c r="C50" t="s">
        <v>594</v>
      </c>
      <c r="D50" t="s">
        <v>595</v>
      </c>
      <c r="E50" t="s">
        <v>596</v>
      </c>
      <c r="G50" t="s">
        <v>597</v>
      </c>
      <c r="H50" t="s">
        <v>294</v>
      </c>
      <c r="I50">
        <v>4309</v>
      </c>
      <c r="J50" t="s">
        <v>598</v>
      </c>
      <c r="K50">
        <v>439493772</v>
      </c>
      <c r="L50">
        <v>439493772</v>
      </c>
      <c r="M50" t="s">
        <v>599</v>
      </c>
      <c r="N50" t="s">
        <v>270</v>
      </c>
      <c r="O50" s="19">
        <v>38448</v>
      </c>
      <c r="P50">
        <v>7</v>
      </c>
      <c r="Q50" t="s">
        <v>153</v>
      </c>
      <c r="R50">
        <v>1019964</v>
      </c>
      <c r="T50" t="s">
        <v>271</v>
      </c>
      <c r="U50" t="s">
        <v>600</v>
      </c>
      <c r="V50" t="s">
        <v>600</v>
      </c>
      <c r="W50">
        <v>439493772</v>
      </c>
      <c r="X50" t="s">
        <v>601</v>
      </c>
      <c r="AA50" s="19">
        <v>42868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 s="19">
        <v>42882</v>
      </c>
      <c r="AO50" s="19">
        <v>42883</v>
      </c>
      <c r="AP50" t="s">
        <v>602</v>
      </c>
      <c r="AQ50" t="s">
        <v>603</v>
      </c>
      <c r="AU50">
        <v>0</v>
      </c>
      <c r="AV50" t="s">
        <v>564</v>
      </c>
      <c r="AW50" t="s">
        <v>300</v>
      </c>
      <c r="AX50" t="s">
        <v>595</v>
      </c>
      <c r="AY50" t="s">
        <v>604</v>
      </c>
      <c r="BB50" t="s">
        <v>277</v>
      </c>
      <c r="BC50">
        <v>1019964</v>
      </c>
      <c r="BD50">
        <v>7275</v>
      </c>
      <c r="BE50">
        <v>1019964</v>
      </c>
      <c r="BF50">
        <v>0</v>
      </c>
      <c r="BH50" t="s">
        <v>595</v>
      </c>
      <c r="BI50" t="s">
        <v>271</v>
      </c>
      <c r="BJ50">
        <v>70</v>
      </c>
      <c r="BK50">
        <v>1</v>
      </c>
    </row>
    <row r="51" spans="1:63" x14ac:dyDescent="0.35">
      <c r="A51">
        <v>820676</v>
      </c>
      <c r="B51" t="s">
        <v>856</v>
      </c>
      <c r="C51" t="s">
        <v>857</v>
      </c>
      <c r="D51" t="s">
        <v>104</v>
      </c>
      <c r="E51" t="s">
        <v>858</v>
      </c>
      <c r="G51" t="s">
        <v>859</v>
      </c>
      <c r="H51" t="s">
        <v>282</v>
      </c>
      <c r="I51">
        <v>4372</v>
      </c>
      <c r="J51" t="s">
        <v>860</v>
      </c>
      <c r="K51">
        <v>46644008</v>
      </c>
      <c r="L51">
        <v>408750505</v>
      </c>
      <c r="M51" t="s">
        <v>861</v>
      </c>
      <c r="N51" t="s">
        <v>270</v>
      </c>
      <c r="O51" s="19">
        <v>37468</v>
      </c>
      <c r="P51">
        <v>9</v>
      </c>
      <c r="Q51" t="s">
        <v>8</v>
      </c>
      <c r="R51">
        <v>4100415</v>
      </c>
      <c r="T51" t="s">
        <v>271</v>
      </c>
      <c r="U51" t="s">
        <v>862</v>
      </c>
      <c r="V51" t="s">
        <v>862</v>
      </c>
      <c r="W51">
        <v>408750600</v>
      </c>
      <c r="AA51" s="19">
        <v>42870</v>
      </c>
      <c r="AB51">
        <v>3</v>
      </c>
      <c r="AC51">
        <v>2</v>
      </c>
      <c r="AD51">
        <v>0</v>
      </c>
      <c r="AE51">
        <v>0</v>
      </c>
      <c r="AF51">
        <v>1</v>
      </c>
      <c r="AG51">
        <v>2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 s="19">
        <v>42881</v>
      </c>
      <c r="AO51" s="19">
        <v>42883</v>
      </c>
      <c r="AP51" t="s">
        <v>863</v>
      </c>
      <c r="AR51" t="s">
        <v>864</v>
      </c>
      <c r="AU51">
        <v>0</v>
      </c>
      <c r="AV51" t="s">
        <v>432</v>
      </c>
      <c r="AW51" t="s">
        <v>433</v>
      </c>
      <c r="AX51" t="s">
        <v>104</v>
      </c>
      <c r="AY51" t="s">
        <v>105</v>
      </c>
      <c r="BB51" t="s">
        <v>277</v>
      </c>
      <c r="BC51">
        <v>60004764</v>
      </c>
      <c r="BD51">
        <v>6645</v>
      </c>
      <c r="BE51">
        <v>4100415</v>
      </c>
      <c r="BF51">
        <v>0</v>
      </c>
      <c r="BH51" t="s">
        <v>385</v>
      </c>
      <c r="BI51" t="s">
        <v>271</v>
      </c>
      <c r="BJ51">
        <v>290</v>
      </c>
      <c r="BK51">
        <v>1</v>
      </c>
    </row>
    <row r="52" spans="1:63" x14ac:dyDescent="0.35">
      <c r="A52">
        <v>820676</v>
      </c>
      <c r="B52" t="s">
        <v>856</v>
      </c>
      <c r="C52" t="s">
        <v>857</v>
      </c>
      <c r="D52" t="s">
        <v>104</v>
      </c>
      <c r="E52" t="s">
        <v>858</v>
      </c>
      <c r="G52" t="s">
        <v>859</v>
      </c>
      <c r="H52" t="s">
        <v>282</v>
      </c>
      <c r="I52">
        <v>4372</v>
      </c>
      <c r="J52" t="s">
        <v>860</v>
      </c>
      <c r="K52">
        <v>46644008</v>
      </c>
      <c r="L52">
        <v>408750505</v>
      </c>
      <c r="M52" t="s">
        <v>861</v>
      </c>
      <c r="N52" t="s">
        <v>270</v>
      </c>
      <c r="O52" s="19">
        <v>37468</v>
      </c>
      <c r="P52">
        <v>9</v>
      </c>
      <c r="Q52" t="s">
        <v>8</v>
      </c>
      <c r="R52">
        <v>4100415</v>
      </c>
      <c r="T52" t="s">
        <v>271</v>
      </c>
      <c r="U52" t="s">
        <v>862</v>
      </c>
      <c r="V52" t="s">
        <v>862</v>
      </c>
      <c r="W52">
        <v>408750600</v>
      </c>
      <c r="AA52" s="19">
        <v>42870</v>
      </c>
      <c r="AB52">
        <v>3</v>
      </c>
      <c r="AC52">
        <v>2</v>
      </c>
      <c r="AD52">
        <v>0</v>
      </c>
      <c r="AE52">
        <v>0</v>
      </c>
      <c r="AF52">
        <v>1</v>
      </c>
      <c r="AG52">
        <v>2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 s="19">
        <v>42881</v>
      </c>
      <c r="AO52" s="19">
        <v>42883</v>
      </c>
      <c r="AP52" t="s">
        <v>863</v>
      </c>
      <c r="AR52" t="s">
        <v>864</v>
      </c>
      <c r="AU52">
        <v>0</v>
      </c>
      <c r="AV52" t="s">
        <v>539</v>
      </c>
      <c r="AW52" t="s">
        <v>540</v>
      </c>
      <c r="AX52" t="s">
        <v>104</v>
      </c>
      <c r="AY52" t="s">
        <v>865</v>
      </c>
      <c r="BB52" t="s">
        <v>277</v>
      </c>
      <c r="BC52">
        <v>20092860</v>
      </c>
      <c r="BE52">
        <v>4013928</v>
      </c>
      <c r="BF52">
        <v>0</v>
      </c>
      <c r="BH52" t="s">
        <v>72</v>
      </c>
      <c r="BI52" t="s">
        <v>271</v>
      </c>
      <c r="BJ52">
        <v>290</v>
      </c>
      <c r="BK52">
        <v>1</v>
      </c>
    </row>
    <row r="53" spans="1:63" x14ac:dyDescent="0.35">
      <c r="A53">
        <v>820695</v>
      </c>
      <c r="B53" t="s">
        <v>874</v>
      </c>
      <c r="C53" t="s">
        <v>857</v>
      </c>
      <c r="D53" t="s">
        <v>72</v>
      </c>
      <c r="E53" t="s">
        <v>858</v>
      </c>
      <c r="G53" t="s">
        <v>859</v>
      </c>
      <c r="H53" t="s">
        <v>282</v>
      </c>
      <c r="I53">
        <v>4372</v>
      </c>
      <c r="J53" t="s">
        <v>860</v>
      </c>
      <c r="K53">
        <v>46644008</v>
      </c>
      <c r="L53">
        <v>408750505</v>
      </c>
      <c r="M53" t="s">
        <v>861</v>
      </c>
      <c r="N53" t="s">
        <v>270</v>
      </c>
      <c r="O53" s="19">
        <v>38194</v>
      </c>
      <c r="P53">
        <v>7</v>
      </c>
      <c r="Q53" t="s">
        <v>8</v>
      </c>
      <c r="R53">
        <v>4013928</v>
      </c>
      <c r="T53" t="s">
        <v>271</v>
      </c>
      <c r="U53" t="s">
        <v>862</v>
      </c>
      <c r="V53" t="s">
        <v>862</v>
      </c>
      <c r="W53">
        <v>408750600</v>
      </c>
      <c r="AA53" s="19">
        <v>42870</v>
      </c>
      <c r="AB53">
        <v>0</v>
      </c>
      <c r="AC53">
        <v>0</v>
      </c>
      <c r="AD53">
        <v>0</v>
      </c>
      <c r="AE53">
        <v>0</v>
      </c>
      <c r="AF53">
        <v>1</v>
      </c>
      <c r="AG53">
        <v>1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 s="19">
        <v>42882</v>
      </c>
      <c r="AO53" s="19">
        <v>42883</v>
      </c>
      <c r="AP53" t="s">
        <v>863</v>
      </c>
      <c r="AR53" t="s">
        <v>864</v>
      </c>
      <c r="AU53">
        <v>0</v>
      </c>
      <c r="AV53" t="s">
        <v>275</v>
      </c>
      <c r="AW53" t="s">
        <v>276</v>
      </c>
      <c r="AX53" t="s">
        <v>72</v>
      </c>
      <c r="AY53" t="s">
        <v>73</v>
      </c>
      <c r="BB53" t="s">
        <v>277</v>
      </c>
      <c r="BC53">
        <v>20092860</v>
      </c>
      <c r="BD53">
        <v>7121</v>
      </c>
      <c r="BE53">
        <v>4013928</v>
      </c>
      <c r="BF53">
        <v>0</v>
      </c>
      <c r="BH53" t="s">
        <v>72</v>
      </c>
      <c r="BI53" t="s">
        <v>271</v>
      </c>
      <c r="BJ53">
        <v>95</v>
      </c>
      <c r="BK53">
        <v>1</v>
      </c>
    </row>
    <row r="54" spans="1:63" x14ac:dyDescent="0.35">
      <c r="A54">
        <v>820550</v>
      </c>
      <c r="B54" t="s">
        <v>786</v>
      </c>
      <c r="C54" t="s">
        <v>787</v>
      </c>
      <c r="D54" t="s">
        <v>35</v>
      </c>
      <c r="E54" t="s">
        <v>788</v>
      </c>
      <c r="G54" t="s">
        <v>789</v>
      </c>
      <c r="H54" t="s">
        <v>282</v>
      </c>
      <c r="I54">
        <v>4423</v>
      </c>
      <c r="J54" t="s">
        <v>790</v>
      </c>
      <c r="K54">
        <v>746656768</v>
      </c>
      <c r="L54">
        <v>427134621</v>
      </c>
      <c r="M54" t="s">
        <v>791</v>
      </c>
      <c r="N54" t="s">
        <v>270</v>
      </c>
      <c r="O54" s="19">
        <v>37942</v>
      </c>
      <c r="P54">
        <v>8</v>
      </c>
      <c r="Q54" t="s">
        <v>37</v>
      </c>
      <c r="R54">
        <v>1019603</v>
      </c>
      <c r="T54" t="s">
        <v>271</v>
      </c>
      <c r="U54" t="s">
        <v>792</v>
      </c>
      <c r="V54" t="s">
        <v>792</v>
      </c>
      <c r="W54">
        <v>427134621</v>
      </c>
      <c r="AA54" s="19">
        <v>42870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 s="19">
        <v>42883</v>
      </c>
      <c r="AO54" s="19">
        <v>42883</v>
      </c>
      <c r="AU54">
        <v>0</v>
      </c>
      <c r="AV54" t="s">
        <v>313</v>
      </c>
      <c r="AW54" t="s">
        <v>314</v>
      </c>
      <c r="AX54" t="s">
        <v>35</v>
      </c>
      <c r="AY54" t="s">
        <v>36</v>
      </c>
      <c r="BB54" t="s">
        <v>277</v>
      </c>
      <c r="BC54">
        <v>60007490</v>
      </c>
      <c r="BD54">
        <v>7160</v>
      </c>
      <c r="BE54">
        <v>4004838</v>
      </c>
      <c r="BF54">
        <v>0</v>
      </c>
      <c r="BH54" t="s">
        <v>793</v>
      </c>
      <c r="BI54" t="s">
        <v>271</v>
      </c>
      <c r="BJ54">
        <v>70</v>
      </c>
      <c r="BK54">
        <v>1</v>
      </c>
    </row>
    <row r="55" spans="1:63" x14ac:dyDescent="0.35">
      <c r="A55">
        <v>819591</v>
      </c>
      <c r="B55" t="s">
        <v>605</v>
      </c>
      <c r="C55" t="s">
        <v>606</v>
      </c>
      <c r="D55" t="s">
        <v>70</v>
      </c>
      <c r="E55" t="s">
        <v>607</v>
      </c>
      <c r="G55" t="s">
        <v>608</v>
      </c>
      <c r="H55" t="s">
        <v>294</v>
      </c>
      <c r="I55">
        <v>4285</v>
      </c>
      <c r="J55" t="s">
        <v>609</v>
      </c>
      <c r="K55">
        <v>412771039</v>
      </c>
      <c r="L55">
        <v>412771039</v>
      </c>
      <c r="M55" t="s">
        <v>610</v>
      </c>
      <c r="N55" t="s">
        <v>270</v>
      </c>
      <c r="O55" s="19">
        <v>37063</v>
      </c>
      <c r="P55">
        <v>11</v>
      </c>
      <c r="Q55" t="s">
        <v>194</v>
      </c>
      <c r="R55">
        <v>4011302</v>
      </c>
      <c r="T55" t="s">
        <v>271</v>
      </c>
      <c r="U55" t="s">
        <v>611</v>
      </c>
      <c r="V55" t="s">
        <v>611</v>
      </c>
      <c r="W55">
        <v>412771039</v>
      </c>
      <c r="AA55" s="19">
        <v>42868</v>
      </c>
      <c r="AB55">
        <v>1</v>
      </c>
      <c r="AC55">
        <v>2</v>
      </c>
      <c r="AD55">
        <v>0</v>
      </c>
      <c r="AE55">
        <v>0</v>
      </c>
      <c r="AF55">
        <v>1</v>
      </c>
      <c r="AG55">
        <v>2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 s="19">
        <v>42881</v>
      </c>
      <c r="AO55" s="19">
        <v>42883</v>
      </c>
      <c r="AQ55" t="s">
        <v>70</v>
      </c>
      <c r="AR55" t="s">
        <v>612</v>
      </c>
      <c r="AS55" t="s">
        <v>613</v>
      </c>
      <c r="AU55">
        <v>0</v>
      </c>
      <c r="AV55" t="s">
        <v>275</v>
      </c>
      <c r="AW55" t="s">
        <v>276</v>
      </c>
      <c r="AX55" t="s">
        <v>70</v>
      </c>
      <c r="AY55" t="s">
        <v>71</v>
      </c>
      <c r="BB55" t="s">
        <v>277</v>
      </c>
      <c r="BC55">
        <v>60003462</v>
      </c>
      <c r="BD55">
        <v>6540</v>
      </c>
      <c r="BE55">
        <v>4011303</v>
      </c>
      <c r="BF55">
        <v>0</v>
      </c>
      <c r="BH55" t="s">
        <v>614</v>
      </c>
      <c r="BI55" t="s">
        <v>271</v>
      </c>
      <c r="BJ55">
        <v>160</v>
      </c>
      <c r="BK55">
        <v>1</v>
      </c>
    </row>
    <row r="56" spans="1:63" x14ac:dyDescent="0.35">
      <c r="A56">
        <v>818304</v>
      </c>
      <c r="B56" t="s">
        <v>550</v>
      </c>
      <c r="C56" t="s">
        <v>551</v>
      </c>
      <c r="D56" t="s">
        <v>38</v>
      </c>
      <c r="E56" t="s">
        <v>552</v>
      </c>
      <c r="G56" t="s">
        <v>553</v>
      </c>
      <c r="H56" t="s">
        <v>294</v>
      </c>
      <c r="I56">
        <v>4352</v>
      </c>
      <c r="J56" t="s">
        <v>554</v>
      </c>
      <c r="K56" t="s">
        <v>555</v>
      </c>
      <c r="L56">
        <v>418309497</v>
      </c>
      <c r="M56" t="s">
        <v>556</v>
      </c>
      <c r="N56" t="s">
        <v>270</v>
      </c>
      <c r="O56" s="19">
        <v>36893</v>
      </c>
      <c r="P56">
        <v>11</v>
      </c>
      <c r="Q56" t="s">
        <v>172</v>
      </c>
      <c r="R56">
        <v>4100590</v>
      </c>
      <c r="T56" t="s">
        <v>271</v>
      </c>
      <c r="U56" t="s">
        <v>557</v>
      </c>
      <c r="V56" t="s">
        <v>557</v>
      </c>
      <c r="W56">
        <v>418309497</v>
      </c>
      <c r="AA56" s="19">
        <v>42866</v>
      </c>
      <c r="AB56">
        <v>2</v>
      </c>
      <c r="AC56">
        <v>2</v>
      </c>
      <c r="AD56">
        <v>0</v>
      </c>
      <c r="AE56">
        <v>0</v>
      </c>
      <c r="AF56">
        <v>1</v>
      </c>
      <c r="AG56">
        <v>2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 s="19">
        <v>42881</v>
      </c>
      <c r="AO56" s="19">
        <v>42883</v>
      </c>
      <c r="AQ56" t="s">
        <v>557</v>
      </c>
      <c r="AR56" t="s">
        <v>558</v>
      </c>
      <c r="AU56">
        <v>0</v>
      </c>
      <c r="AV56" t="s">
        <v>539</v>
      </c>
      <c r="AW56" t="s">
        <v>540</v>
      </c>
      <c r="AX56" t="s">
        <v>38</v>
      </c>
      <c r="AY56" t="s">
        <v>171</v>
      </c>
      <c r="BB56" t="s">
        <v>277</v>
      </c>
      <c r="BC56">
        <v>41000439</v>
      </c>
      <c r="BE56">
        <v>4006966</v>
      </c>
      <c r="BF56">
        <v>0</v>
      </c>
      <c r="BH56" t="s">
        <v>557</v>
      </c>
      <c r="BI56" t="s">
        <v>271</v>
      </c>
      <c r="BJ56">
        <v>350</v>
      </c>
      <c r="BK56">
        <v>1</v>
      </c>
    </row>
    <row r="57" spans="1:63" x14ac:dyDescent="0.35">
      <c r="A57">
        <v>818304</v>
      </c>
      <c r="B57" t="s">
        <v>550</v>
      </c>
      <c r="C57" t="s">
        <v>551</v>
      </c>
      <c r="D57" t="s">
        <v>38</v>
      </c>
      <c r="E57" t="s">
        <v>552</v>
      </c>
      <c r="G57" t="s">
        <v>553</v>
      </c>
      <c r="H57" t="s">
        <v>294</v>
      </c>
      <c r="I57">
        <v>4352</v>
      </c>
      <c r="J57" t="s">
        <v>554</v>
      </c>
      <c r="K57" t="s">
        <v>555</v>
      </c>
      <c r="L57">
        <v>418309497</v>
      </c>
      <c r="M57" t="s">
        <v>556</v>
      </c>
      <c r="N57" t="s">
        <v>270</v>
      </c>
      <c r="O57" s="19">
        <v>36893</v>
      </c>
      <c r="P57">
        <v>11</v>
      </c>
      <c r="Q57" t="s">
        <v>172</v>
      </c>
      <c r="R57">
        <v>4100590</v>
      </c>
      <c r="T57" t="s">
        <v>271</v>
      </c>
      <c r="U57" t="s">
        <v>557</v>
      </c>
      <c r="V57" t="s">
        <v>557</v>
      </c>
      <c r="W57">
        <v>418309497</v>
      </c>
      <c r="AA57" s="19">
        <v>42866</v>
      </c>
      <c r="AB57">
        <v>2</v>
      </c>
      <c r="AC57">
        <v>2</v>
      </c>
      <c r="AD57">
        <v>0</v>
      </c>
      <c r="AE57">
        <v>0</v>
      </c>
      <c r="AF57">
        <v>1</v>
      </c>
      <c r="AG57">
        <v>2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 s="19">
        <v>42881</v>
      </c>
      <c r="AO57" s="19">
        <v>42883</v>
      </c>
      <c r="AQ57" t="s">
        <v>557</v>
      </c>
      <c r="AR57" t="s">
        <v>558</v>
      </c>
      <c r="AU57">
        <v>0</v>
      </c>
      <c r="AV57" t="s">
        <v>313</v>
      </c>
      <c r="AW57" t="s">
        <v>314</v>
      </c>
      <c r="AX57" t="s">
        <v>38</v>
      </c>
      <c r="AY57" t="s">
        <v>171</v>
      </c>
      <c r="BB57" t="s">
        <v>277</v>
      </c>
      <c r="BC57">
        <v>41000439</v>
      </c>
      <c r="BD57">
        <v>7391</v>
      </c>
      <c r="BE57">
        <v>4006966</v>
      </c>
      <c r="BF57">
        <v>0</v>
      </c>
      <c r="BH57" t="s">
        <v>557</v>
      </c>
      <c r="BI57" t="s">
        <v>271</v>
      </c>
      <c r="BJ57">
        <v>350</v>
      </c>
      <c r="BK57">
        <v>1</v>
      </c>
    </row>
    <row r="58" spans="1:63" x14ac:dyDescent="0.35">
      <c r="A58">
        <v>818304</v>
      </c>
      <c r="B58" t="s">
        <v>550</v>
      </c>
      <c r="C58" t="s">
        <v>551</v>
      </c>
      <c r="D58" t="s">
        <v>38</v>
      </c>
      <c r="E58" t="s">
        <v>552</v>
      </c>
      <c r="G58" t="s">
        <v>553</v>
      </c>
      <c r="H58" t="s">
        <v>294</v>
      </c>
      <c r="I58">
        <v>4352</v>
      </c>
      <c r="J58" t="s">
        <v>554</v>
      </c>
      <c r="K58" t="s">
        <v>555</v>
      </c>
      <c r="L58">
        <v>418309497</v>
      </c>
      <c r="M58" t="s">
        <v>556</v>
      </c>
      <c r="N58" t="s">
        <v>270</v>
      </c>
      <c r="O58" s="19">
        <v>36893</v>
      </c>
      <c r="P58">
        <v>11</v>
      </c>
      <c r="Q58" t="s">
        <v>172</v>
      </c>
      <c r="R58">
        <v>4100590</v>
      </c>
      <c r="T58" t="s">
        <v>271</v>
      </c>
      <c r="U58" t="s">
        <v>557</v>
      </c>
      <c r="V58" t="s">
        <v>557</v>
      </c>
      <c r="W58">
        <v>418309497</v>
      </c>
      <c r="AA58" s="19">
        <v>42866</v>
      </c>
      <c r="AB58">
        <v>2</v>
      </c>
      <c r="AC58">
        <v>2</v>
      </c>
      <c r="AD58">
        <v>0</v>
      </c>
      <c r="AE58">
        <v>0</v>
      </c>
      <c r="AF58">
        <v>1</v>
      </c>
      <c r="AG58">
        <v>2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 s="19">
        <v>42881</v>
      </c>
      <c r="AO58" s="19">
        <v>42883</v>
      </c>
      <c r="AQ58" t="s">
        <v>557</v>
      </c>
      <c r="AR58" t="s">
        <v>558</v>
      </c>
      <c r="AU58">
        <v>0</v>
      </c>
      <c r="AV58" t="s">
        <v>313</v>
      </c>
      <c r="AW58" t="s">
        <v>314</v>
      </c>
      <c r="AX58" t="s">
        <v>38</v>
      </c>
      <c r="AY58" t="s">
        <v>39</v>
      </c>
      <c r="BB58" t="s">
        <v>277</v>
      </c>
      <c r="BC58">
        <v>60009927</v>
      </c>
      <c r="BD58">
        <v>7369</v>
      </c>
      <c r="BE58">
        <v>4006966</v>
      </c>
      <c r="BF58">
        <v>0</v>
      </c>
      <c r="BH58" t="s">
        <v>557</v>
      </c>
      <c r="BI58" t="s">
        <v>271</v>
      </c>
      <c r="BJ58">
        <v>350</v>
      </c>
      <c r="BK58">
        <v>1</v>
      </c>
    </row>
    <row r="59" spans="1:63" x14ac:dyDescent="0.35">
      <c r="A59">
        <v>818304</v>
      </c>
      <c r="B59" t="s">
        <v>550</v>
      </c>
      <c r="C59" t="s">
        <v>551</v>
      </c>
      <c r="D59" t="s">
        <v>38</v>
      </c>
      <c r="E59" t="s">
        <v>552</v>
      </c>
      <c r="G59" t="s">
        <v>553</v>
      </c>
      <c r="H59" t="s">
        <v>294</v>
      </c>
      <c r="I59">
        <v>4352</v>
      </c>
      <c r="J59" t="s">
        <v>554</v>
      </c>
      <c r="K59" t="s">
        <v>555</v>
      </c>
      <c r="L59">
        <v>418309497</v>
      </c>
      <c r="M59" t="s">
        <v>556</v>
      </c>
      <c r="N59" t="s">
        <v>270</v>
      </c>
      <c r="O59" s="19">
        <v>36893</v>
      </c>
      <c r="P59">
        <v>11</v>
      </c>
      <c r="Q59" t="s">
        <v>172</v>
      </c>
      <c r="R59">
        <v>4100590</v>
      </c>
      <c r="T59" t="s">
        <v>271</v>
      </c>
      <c r="U59" t="s">
        <v>557</v>
      </c>
      <c r="V59" t="s">
        <v>557</v>
      </c>
      <c r="W59">
        <v>418309497</v>
      </c>
      <c r="AA59" s="19">
        <v>42866</v>
      </c>
      <c r="AB59">
        <v>2</v>
      </c>
      <c r="AC59">
        <v>2</v>
      </c>
      <c r="AD59">
        <v>0</v>
      </c>
      <c r="AE59">
        <v>0</v>
      </c>
      <c r="AF59">
        <v>1</v>
      </c>
      <c r="AG59">
        <v>2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 s="19">
        <v>42881</v>
      </c>
      <c r="AO59" s="19">
        <v>42883</v>
      </c>
      <c r="AQ59" t="s">
        <v>557</v>
      </c>
      <c r="AR59" t="s">
        <v>558</v>
      </c>
      <c r="AU59">
        <v>0</v>
      </c>
      <c r="AV59" t="s">
        <v>539</v>
      </c>
      <c r="AW59" t="s">
        <v>540</v>
      </c>
      <c r="AX59" t="s">
        <v>38</v>
      </c>
      <c r="AY59" t="s">
        <v>39</v>
      </c>
      <c r="BB59" t="s">
        <v>277</v>
      </c>
      <c r="BC59">
        <v>60009927</v>
      </c>
      <c r="BE59">
        <v>4006966</v>
      </c>
      <c r="BF59">
        <v>0</v>
      </c>
      <c r="BH59" t="s">
        <v>557</v>
      </c>
      <c r="BI59" t="s">
        <v>271</v>
      </c>
      <c r="BJ59">
        <v>350</v>
      </c>
      <c r="BK59">
        <v>1</v>
      </c>
    </row>
    <row r="60" spans="1:63" x14ac:dyDescent="0.35">
      <c r="A60">
        <v>818318</v>
      </c>
      <c r="B60" t="s">
        <v>559</v>
      </c>
      <c r="C60" t="s">
        <v>551</v>
      </c>
      <c r="D60" t="s">
        <v>560</v>
      </c>
      <c r="E60" t="s">
        <v>561</v>
      </c>
      <c r="G60" t="s">
        <v>553</v>
      </c>
      <c r="H60" t="s">
        <v>294</v>
      </c>
      <c r="I60">
        <v>4352</v>
      </c>
      <c r="J60" t="s">
        <v>554</v>
      </c>
      <c r="K60" t="s">
        <v>555</v>
      </c>
      <c r="L60">
        <v>418309497</v>
      </c>
      <c r="M60" t="s">
        <v>556</v>
      </c>
      <c r="N60" t="s">
        <v>270</v>
      </c>
      <c r="O60" s="19">
        <v>38070</v>
      </c>
      <c r="P60">
        <v>8</v>
      </c>
      <c r="Q60" t="s">
        <v>562</v>
      </c>
      <c r="R60">
        <v>4100591</v>
      </c>
      <c r="T60" t="s">
        <v>271</v>
      </c>
      <c r="U60" t="s">
        <v>557</v>
      </c>
      <c r="V60" t="s">
        <v>557</v>
      </c>
      <c r="W60">
        <v>418309497</v>
      </c>
      <c r="AA60" s="19">
        <v>42866</v>
      </c>
      <c r="AB60">
        <v>1</v>
      </c>
      <c r="AC60">
        <v>2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 s="19">
        <v>42881</v>
      </c>
      <c r="AO60" s="19">
        <v>42883</v>
      </c>
      <c r="AQ60" t="s">
        <v>557</v>
      </c>
      <c r="AR60" t="s">
        <v>563</v>
      </c>
      <c r="AU60">
        <v>0</v>
      </c>
      <c r="AV60" t="s">
        <v>564</v>
      </c>
      <c r="AW60" t="s">
        <v>300</v>
      </c>
      <c r="AX60" t="s">
        <v>560</v>
      </c>
      <c r="AY60" t="s">
        <v>565</v>
      </c>
      <c r="BB60" t="s">
        <v>277</v>
      </c>
      <c r="BC60">
        <v>60009998</v>
      </c>
      <c r="BD60" t="s">
        <v>566</v>
      </c>
      <c r="BE60">
        <v>4006966</v>
      </c>
      <c r="BF60">
        <v>0</v>
      </c>
      <c r="BH60" t="s">
        <v>557</v>
      </c>
      <c r="BI60" t="s">
        <v>271</v>
      </c>
      <c r="BJ60">
        <v>110</v>
      </c>
      <c r="BK60">
        <v>1</v>
      </c>
    </row>
    <row r="61" spans="1:63" x14ac:dyDescent="0.35">
      <c r="A61">
        <v>818433</v>
      </c>
      <c r="B61" t="s">
        <v>567</v>
      </c>
      <c r="C61" t="s">
        <v>568</v>
      </c>
      <c r="D61" t="s">
        <v>180</v>
      </c>
      <c r="E61" t="s">
        <v>569</v>
      </c>
      <c r="G61" t="s">
        <v>570</v>
      </c>
      <c r="H61" t="s">
        <v>294</v>
      </c>
      <c r="I61">
        <v>4212</v>
      </c>
      <c r="J61" t="s">
        <v>571</v>
      </c>
      <c r="K61">
        <v>55108495</v>
      </c>
      <c r="L61">
        <v>481454140</v>
      </c>
      <c r="M61" t="s">
        <v>572</v>
      </c>
      <c r="N61" t="s">
        <v>277</v>
      </c>
      <c r="P61">
        <v>8</v>
      </c>
      <c r="Q61" t="s">
        <v>182</v>
      </c>
      <c r="R61">
        <v>1018320</v>
      </c>
      <c r="T61" t="s">
        <v>271</v>
      </c>
      <c r="U61" t="s">
        <v>573</v>
      </c>
      <c r="V61" t="s">
        <v>574</v>
      </c>
      <c r="W61">
        <v>404423933</v>
      </c>
      <c r="AA61" s="19">
        <v>42866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 s="19">
        <v>42883</v>
      </c>
      <c r="AO61" s="19">
        <v>42883</v>
      </c>
      <c r="AU61">
        <v>0</v>
      </c>
      <c r="AV61" t="s">
        <v>356</v>
      </c>
      <c r="AW61" t="s">
        <v>357</v>
      </c>
      <c r="AX61" t="s">
        <v>180</v>
      </c>
      <c r="AY61" t="s">
        <v>181</v>
      </c>
      <c r="BB61" t="s">
        <v>277</v>
      </c>
      <c r="BC61">
        <v>30500420</v>
      </c>
      <c r="BD61">
        <v>7376</v>
      </c>
      <c r="BE61">
        <v>1010691</v>
      </c>
      <c r="BF61">
        <v>0</v>
      </c>
      <c r="BH61" t="s">
        <v>575</v>
      </c>
      <c r="BI61" t="s">
        <v>271</v>
      </c>
      <c r="BJ61">
        <v>70</v>
      </c>
      <c r="BK61">
        <v>1</v>
      </c>
    </row>
    <row r="62" spans="1:63" x14ac:dyDescent="0.35">
      <c r="A62">
        <v>820370</v>
      </c>
      <c r="B62" t="s">
        <v>737</v>
      </c>
      <c r="C62" t="s">
        <v>738</v>
      </c>
      <c r="D62" t="s">
        <v>157</v>
      </c>
      <c r="E62" t="s">
        <v>739</v>
      </c>
      <c r="F62" t="s">
        <v>740</v>
      </c>
      <c r="G62" t="s">
        <v>741</v>
      </c>
      <c r="H62" t="s">
        <v>674</v>
      </c>
      <c r="I62">
        <v>2404</v>
      </c>
      <c r="J62" t="s">
        <v>742</v>
      </c>
      <c r="K62">
        <v>427360820</v>
      </c>
      <c r="L62">
        <v>427360820</v>
      </c>
      <c r="M62" t="s">
        <v>743</v>
      </c>
      <c r="N62" t="s">
        <v>270</v>
      </c>
      <c r="O62" s="19">
        <v>36587</v>
      </c>
      <c r="P62">
        <v>11</v>
      </c>
      <c r="Q62" t="s">
        <v>8</v>
      </c>
      <c r="R62">
        <v>2302359</v>
      </c>
      <c r="T62" t="s">
        <v>271</v>
      </c>
      <c r="U62" t="s">
        <v>744</v>
      </c>
      <c r="V62" t="s">
        <v>744</v>
      </c>
      <c r="W62">
        <v>427360820</v>
      </c>
      <c r="AA62" s="19">
        <v>42870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 s="19">
        <v>42882</v>
      </c>
      <c r="AO62" s="19">
        <v>42883</v>
      </c>
      <c r="AQ62" t="s">
        <v>744</v>
      </c>
      <c r="AR62" t="s">
        <v>745</v>
      </c>
      <c r="AS62" t="s">
        <v>746</v>
      </c>
      <c r="AU62">
        <v>0</v>
      </c>
      <c r="AV62" t="s">
        <v>288</v>
      </c>
      <c r="AW62" t="s">
        <v>289</v>
      </c>
      <c r="AX62" t="s">
        <v>157</v>
      </c>
      <c r="AY62" t="s">
        <v>158</v>
      </c>
      <c r="BB62" t="s">
        <v>277</v>
      </c>
      <c r="BC62" t="s">
        <v>145</v>
      </c>
      <c r="BD62" t="s">
        <v>145</v>
      </c>
      <c r="BE62">
        <v>2302359</v>
      </c>
      <c r="BF62">
        <v>0</v>
      </c>
      <c r="BH62" t="s">
        <v>157</v>
      </c>
      <c r="BI62" t="s">
        <v>747</v>
      </c>
      <c r="BJ62">
        <v>120</v>
      </c>
      <c r="BK62">
        <v>1</v>
      </c>
    </row>
    <row r="63" spans="1:63" x14ac:dyDescent="0.35">
      <c r="A63">
        <v>820370</v>
      </c>
      <c r="B63" t="s">
        <v>737</v>
      </c>
      <c r="C63" t="s">
        <v>738</v>
      </c>
      <c r="D63" t="s">
        <v>157</v>
      </c>
      <c r="E63" t="s">
        <v>739</v>
      </c>
      <c r="F63" t="s">
        <v>740</v>
      </c>
      <c r="G63" t="s">
        <v>741</v>
      </c>
      <c r="H63" t="s">
        <v>674</v>
      </c>
      <c r="I63">
        <v>2404</v>
      </c>
      <c r="J63" t="s">
        <v>742</v>
      </c>
      <c r="K63">
        <v>427360820</v>
      </c>
      <c r="L63">
        <v>427360820</v>
      </c>
      <c r="M63" t="s">
        <v>743</v>
      </c>
      <c r="N63" t="s">
        <v>270</v>
      </c>
      <c r="O63" s="19">
        <v>36587</v>
      </c>
      <c r="P63">
        <v>11</v>
      </c>
      <c r="Q63" t="s">
        <v>8</v>
      </c>
      <c r="R63">
        <v>2302359</v>
      </c>
      <c r="T63" t="s">
        <v>271</v>
      </c>
      <c r="U63" t="s">
        <v>744</v>
      </c>
      <c r="V63" t="s">
        <v>744</v>
      </c>
      <c r="W63">
        <v>427360820</v>
      </c>
      <c r="AA63" s="19">
        <v>42870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 s="19">
        <v>42882</v>
      </c>
      <c r="AO63" s="19">
        <v>42883</v>
      </c>
      <c r="AQ63" t="s">
        <v>744</v>
      </c>
      <c r="AR63" t="s">
        <v>745</v>
      </c>
      <c r="AS63" t="s">
        <v>746</v>
      </c>
      <c r="AU63">
        <v>0</v>
      </c>
      <c r="AV63" t="s">
        <v>432</v>
      </c>
      <c r="AW63" t="s">
        <v>433</v>
      </c>
      <c r="AX63" t="s">
        <v>157</v>
      </c>
      <c r="AY63" t="s">
        <v>748</v>
      </c>
      <c r="BB63" t="s">
        <v>277</v>
      </c>
      <c r="BC63">
        <v>60005996</v>
      </c>
      <c r="BD63">
        <v>6686</v>
      </c>
      <c r="BE63">
        <v>2302359</v>
      </c>
      <c r="BF63">
        <v>0</v>
      </c>
      <c r="BH63" t="s">
        <v>749</v>
      </c>
      <c r="BI63">
        <v>75712913832</v>
      </c>
      <c r="BJ63">
        <v>120</v>
      </c>
      <c r="BK63">
        <v>1</v>
      </c>
    </row>
    <row r="64" spans="1:63" x14ac:dyDescent="0.35">
      <c r="A64">
        <v>818704</v>
      </c>
      <c r="B64" t="s">
        <v>290</v>
      </c>
      <c r="C64" t="s">
        <v>584</v>
      </c>
      <c r="D64" t="s">
        <v>585</v>
      </c>
      <c r="E64" t="s">
        <v>586</v>
      </c>
      <c r="G64" t="s">
        <v>587</v>
      </c>
      <c r="H64" t="s">
        <v>320</v>
      </c>
      <c r="I64">
        <v>4358</v>
      </c>
      <c r="J64" t="s">
        <v>588</v>
      </c>
      <c r="K64">
        <v>419704535</v>
      </c>
      <c r="L64">
        <v>419704535</v>
      </c>
      <c r="M64" t="s">
        <v>589</v>
      </c>
      <c r="N64" t="s">
        <v>270</v>
      </c>
      <c r="O64" s="19">
        <v>37111</v>
      </c>
      <c r="P64">
        <v>11</v>
      </c>
      <c r="Q64" t="s">
        <v>20</v>
      </c>
      <c r="R64">
        <v>4011290</v>
      </c>
      <c r="T64" t="s">
        <v>271</v>
      </c>
      <c r="U64" t="s">
        <v>590</v>
      </c>
      <c r="V64" t="s">
        <v>590</v>
      </c>
      <c r="W64">
        <v>419704535</v>
      </c>
      <c r="X64" t="s">
        <v>591</v>
      </c>
      <c r="AA64" s="19">
        <v>42866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 s="19">
        <v>42882</v>
      </c>
      <c r="AO64" s="19">
        <v>42883</v>
      </c>
      <c r="AU64">
        <v>0</v>
      </c>
      <c r="AV64" t="s">
        <v>539</v>
      </c>
      <c r="AW64" t="s">
        <v>540</v>
      </c>
      <c r="AX64" t="s">
        <v>585</v>
      </c>
      <c r="AY64" t="s">
        <v>592</v>
      </c>
      <c r="BB64" t="s">
        <v>277</v>
      </c>
      <c r="BC64">
        <v>60003795</v>
      </c>
      <c r="BD64">
        <v>6290</v>
      </c>
      <c r="BE64">
        <v>4011290</v>
      </c>
      <c r="BF64">
        <v>0</v>
      </c>
      <c r="BH64" t="s">
        <v>585</v>
      </c>
      <c r="BI64" t="s">
        <v>271</v>
      </c>
      <c r="BJ64">
        <v>70</v>
      </c>
      <c r="BK64">
        <v>1</v>
      </c>
    </row>
    <row r="65" spans="1:63" x14ac:dyDescent="0.35">
      <c r="A65">
        <v>820376</v>
      </c>
      <c r="B65" t="s">
        <v>750</v>
      </c>
      <c r="C65" t="s">
        <v>751</v>
      </c>
      <c r="D65" t="s">
        <v>102</v>
      </c>
      <c r="E65" t="s">
        <v>752</v>
      </c>
      <c r="G65" t="s">
        <v>753</v>
      </c>
      <c r="H65" t="s">
        <v>320</v>
      </c>
      <c r="I65">
        <v>4498</v>
      </c>
      <c r="J65" t="s">
        <v>321</v>
      </c>
      <c r="K65">
        <v>427134680</v>
      </c>
      <c r="L65">
        <v>456969123</v>
      </c>
      <c r="M65" t="s">
        <v>754</v>
      </c>
      <c r="N65" t="s">
        <v>270</v>
      </c>
      <c r="O65" s="19">
        <v>37027</v>
      </c>
      <c r="P65">
        <v>11</v>
      </c>
      <c r="Q65" t="s">
        <v>8</v>
      </c>
      <c r="R65">
        <v>4013806</v>
      </c>
      <c r="T65" t="s">
        <v>271</v>
      </c>
      <c r="U65" t="s">
        <v>755</v>
      </c>
      <c r="V65" t="s">
        <v>755</v>
      </c>
      <c r="W65">
        <v>427124680</v>
      </c>
      <c r="AA65" s="19">
        <v>42870</v>
      </c>
      <c r="AB65">
        <v>1</v>
      </c>
      <c r="AC65">
        <v>1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 s="19">
        <v>42882</v>
      </c>
      <c r="AO65" s="19">
        <v>42883</v>
      </c>
      <c r="AP65" t="s">
        <v>756</v>
      </c>
      <c r="AU65">
        <v>0</v>
      </c>
      <c r="AV65" t="s">
        <v>326</v>
      </c>
      <c r="AW65" t="s">
        <v>327</v>
      </c>
      <c r="AX65" t="s">
        <v>102</v>
      </c>
      <c r="AY65" t="s">
        <v>103</v>
      </c>
      <c r="BB65" t="s">
        <v>277</v>
      </c>
      <c r="BC65">
        <v>60006251</v>
      </c>
      <c r="BD65">
        <v>6314</v>
      </c>
      <c r="BE65">
        <v>4013806</v>
      </c>
      <c r="BF65">
        <v>0</v>
      </c>
      <c r="BH65" t="s">
        <v>102</v>
      </c>
      <c r="BI65" t="s">
        <v>271</v>
      </c>
      <c r="BJ65">
        <v>140</v>
      </c>
      <c r="BK65">
        <v>1</v>
      </c>
    </row>
    <row r="66" spans="1:63" x14ac:dyDescent="0.35">
      <c r="A66">
        <v>820376</v>
      </c>
      <c r="B66" t="s">
        <v>750</v>
      </c>
      <c r="C66" t="s">
        <v>751</v>
      </c>
      <c r="D66" t="s">
        <v>102</v>
      </c>
      <c r="E66" t="s">
        <v>752</v>
      </c>
      <c r="G66" t="s">
        <v>753</v>
      </c>
      <c r="H66" t="s">
        <v>320</v>
      </c>
      <c r="I66">
        <v>4498</v>
      </c>
      <c r="J66" t="s">
        <v>321</v>
      </c>
      <c r="K66">
        <v>427134680</v>
      </c>
      <c r="L66">
        <v>456969123</v>
      </c>
      <c r="M66" t="s">
        <v>754</v>
      </c>
      <c r="N66" t="s">
        <v>270</v>
      </c>
      <c r="O66" s="19">
        <v>37027</v>
      </c>
      <c r="P66">
        <v>11</v>
      </c>
      <c r="Q66" t="s">
        <v>8</v>
      </c>
      <c r="R66">
        <v>4013806</v>
      </c>
      <c r="T66" t="s">
        <v>271</v>
      </c>
      <c r="U66" t="s">
        <v>755</v>
      </c>
      <c r="V66" t="s">
        <v>755</v>
      </c>
      <c r="W66">
        <v>427124680</v>
      </c>
      <c r="AA66" s="19">
        <v>42870</v>
      </c>
      <c r="AB66">
        <v>1</v>
      </c>
      <c r="AC66">
        <v>1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 s="19">
        <v>42882</v>
      </c>
      <c r="AO66" s="19">
        <v>42883</v>
      </c>
      <c r="AP66" t="s">
        <v>756</v>
      </c>
      <c r="AU66">
        <v>0</v>
      </c>
      <c r="AV66" t="s">
        <v>432</v>
      </c>
      <c r="AW66" t="s">
        <v>433</v>
      </c>
      <c r="AX66" t="s">
        <v>102</v>
      </c>
      <c r="AY66" t="s">
        <v>103</v>
      </c>
      <c r="BB66" t="s">
        <v>277</v>
      </c>
      <c r="BC66">
        <v>60006251</v>
      </c>
      <c r="BD66">
        <v>6314</v>
      </c>
      <c r="BE66">
        <v>4013806</v>
      </c>
      <c r="BF66">
        <v>0</v>
      </c>
      <c r="BH66" t="s">
        <v>102</v>
      </c>
      <c r="BI66" t="s">
        <v>271</v>
      </c>
      <c r="BJ66">
        <v>140</v>
      </c>
      <c r="BK66">
        <v>1</v>
      </c>
    </row>
    <row r="67" spans="1:63" x14ac:dyDescent="0.35">
      <c r="A67">
        <v>820702</v>
      </c>
      <c r="B67" t="s">
        <v>875</v>
      </c>
      <c r="C67" t="s">
        <v>876</v>
      </c>
      <c r="D67" t="s">
        <v>162</v>
      </c>
      <c r="E67" t="s">
        <v>877</v>
      </c>
      <c r="G67" t="s">
        <v>878</v>
      </c>
      <c r="H67" t="s">
        <v>282</v>
      </c>
      <c r="I67">
        <v>4371</v>
      </c>
      <c r="J67" t="s">
        <v>879</v>
      </c>
      <c r="K67" t="s">
        <v>880</v>
      </c>
      <c r="L67">
        <v>422872263</v>
      </c>
      <c r="M67" t="s">
        <v>881</v>
      </c>
      <c r="N67" t="s">
        <v>270</v>
      </c>
      <c r="O67" s="19">
        <v>36579</v>
      </c>
      <c r="P67">
        <v>12</v>
      </c>
      <c r="Q67" t="s">
        <v>8</v>
      </c>
      <c r="R67">
        <v>1004796</v>
      </c>
      <c r="T67" t="s">
        <v>271</v>
      </c>
      <c r="U67" t="s">
        <v>882</v>
      </c>
      <c r="V67" t="s">
        <v>882</v>
      </c>
      <c r="W67">
        <v>408719119</v>
      </c>
      <c r="AA67" s="19">
        <v>42870</v>
      </c>
      <c r="AB67">
        <v>1</v>
      </c>
      <c r="AC67">
        <v>2</v>
      </c>
      <c r="AD67">
        <v>0</v>
      </c>
      <c r="AE67">
        <v>0</v>
      </c>
      <c r="AF67">
        <v>1</v>
      </c>
      <c r="AG67">
        <v>2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 s="19">
        <v>42882</v>
      </c>
      <c r="AO67" s="19">
        <v>42883</v>
      </c>
      <c r="AR67" t="s">
        <v>883</v>
      </c>
      <c r="AS67" t="s">
        <v>884</v>
      </c>
      <c r="AU67">
        <v>0</v>
      </c>
      <c r="AV67" t="s">
        <v>432</v>
      </c>
      <c r="AW67" t="s">
        <v>433</v>
      </c>
      <c r="AX67" t="s">
        <v>162</v>
      </c>
      <c r="AY67" t="s">
        <v>163</v>
      </c>
      <c r="BB67" t="s">
        <v>277</v>
      </c>
      <c r="BC67">
        <v>4100705</v>
      </c>
      <c r="BD67">
        <v>7347</v>
      </c>
      <c r="BE67">
        <v>1004796</v>
      </c>
      <c r="BF67">
        <v>0</v>
      </c>
      <c r="BH67" t="s">
        <v>162</v>
      </c>
      <c r="BI67" t="s">
        <v>271</v>
      </c>
      <c r="BJ67">
        <v>160</v>
      </c>
      <c r="BK67">
        <v>1</v>
      </c>
    </row>
    <row r="68" spans="1:63" x14ac:dyDescent="0.35">
      <c r="A68">
        <v>818298</v>
      </c>
      <c r="B68" t="s">
        <v>263</v>
      </c>
      <c r="C68" t="s">
        <v>541</v>
      </c>
      <c r="D68" t="s">
        <v>32</v>
      </c>
      <c r="E68" t="s">
        <v>542</v>
      </c>
      <c r="G68" t="s">
        <v>543</v>
      </c>
      <c r="H68" t="s">
        <v>320</v>
      </c>
      <c r="I68">
        <v>4352</v>
      </c>
      <c r="J68" t="s">
        <v>544</v>
      </c>
      <c r="K68">
        <v>448019823</v>
      </c>
      <c r="L68">
        <v>448019823</v>
      </c>
      <c r="M68" t="s">
        <v>545</v>
      </c>
      <c r="N68" t="s">
        <v>270</v>
      </c>
      <c r="O68" s="19">
        <v>37946</v>
      </c>
      <c r="P68">
        <v>8</v>
      </c>
      <c r="Q68" t="s">
        <v>20</v>
      </c>
      <c r="R68">
        <v>4013786</v>
      </c>
      <c r="T68" t="s">
        <v>271</v>
      </c>
      <c r="U68" t="s">
        <v>546</v>
      </c>
      <c r="V68" t="s">
        <v>546</v>
      </c>
      <c r="W68">
        <v>448019823</v>
      </c>
      <c r="AA68" s="19">
        <v>42866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 s="19">
        <v>42883</v>
      </c>
      <c r="AO68" s="19">
        <v>42883</v>
      </c>
      <c r="AR68" t="s">
        <v>547</v>
      </c>
      <c r="AS68" t="s">
        <v>548</v>
      </c>
      <c r="AU68">
        <v>0</v>
      </c>
      <c r="AV68" t="s">
        <v>432</v>
      </c>
      <c r="AW68" t="s">
        <v>433</v>
      </c>
      <c r="AX68" t="s">
        <v>32</v>
      </c>
      <c r="AY68" t="s">
        <v>93</v>
      </c>
      <c r="BB68" t="s">
        <v>277</v>
      </c>
      <c r="BC68">
        <v>30040093</v>
      </c>
      <c r="BD68">
        <v>7244</v>
      </c>
      <c r="BE68">
        <v>4012338</v>
      </c>
      <c r="BF68">
        <v>0</v>
      </c>
      <c r="BH68" t="s">
        <v>549</v>
      </c>
      <c r="BI68" t="s">
        <v>271</v>
      </c>
      <c r="BJ68">
        <v>70</v>
      </c>
      <c r="BK68">
        <v>1</v>
      </c>
    </row>
    <row r="69" spans="1:63" x14ac:dyDescent="0.35">
      <c r="A69">
        <v>814714</v>
      </c>
      <c r="B69" t="s">
        <v>401</v>
      </c>
      <c r="C69" t="s">
        <v>402</v>
      </c>
      <c r="D69" t="s">
        <v>43</v>
      </c>
      <c r="E69" t="s">
        <v>403</v>
      </c>
      <c r="G69" t="s">
        <v>404</v>
      </c>
      <c r="H69" t="s">
        <v>294</v>
      </c>
      <c r="I69">
        <v>4655</v>
      </c>
      <c r="J69" t="s">
        <v>405</v>
      </c>
      <c r="K69">
        <v>438234357</v>
      </c>
      <c r="L69">
        <v>438234357</v>
      </c>
      <c r="M69" t="s">
        <v>406</v>
      </c>
      <c r="N69" t="s">
        <v>270</v>
      </c>
      <c r="O69" s="19">
        <v>37457</v>
      </c>
      <c r="P69">
        <v>10</v>
      </c>
      <c r="Q69" t="s">
        <v>45</v>
      </c>
      <c r="R69">
        <v>4101978</v>
      </c>
      <c r="T69" t="s">
        <v>271</v>
      </c>
      <c r="U69" t="s">
        <v>407</v>
      </c>
      <c r="V69" t="s">
        <v>407</v>
      </c>
      <c r="W69">
        <v>438234357</v>
      </c>
      <c r="AA69" s="19">
        <v>42860</v>
      </c>
      <c r="AB69">
        <v>1</v>
      </c>
      <c r="AC69">
        <v>1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 s="19">
        <v>42882</v>
      </c>
      <c r="AO69" s="19">
        <v>42883</v>
      </c>
      <c r="AU69">
        <v>0</v>
      </c>
      <c r="AV69" t="s">
        <v>356</v>
      </c>
      <c r="AW69" t="s">
        <v>357</v>
      </c>
      <c r="AX69" t="s">
        <v>43</v>
      </c>
      <c r="AY69" t="s">
        <v>44</v>
      </c>
      <c r="BB69" t="s">
        <v>277</v>
      </c>
      <c r="BC69">
        <v>60006430</v>
      </c>
      <c r="BD69">
        <v>7114</v>
      </c>
      <c r="BE69">
        <v>4101978</v>
      </c>
      <c r="BF69">
        <v>0</v>
      </c>
      <c r="BH69" t="s">
        <v>43</v>
      </c>
      <c r="BI69" t="s">
        <v>271</v>
      </c>
      <c r="BJ69">
        <v>90</v>
      </c>
      <c r="BK69">
        <v>1</v>
      </c>
    </row>
    <row r="70" spans="1:63" x14ac:dyDescent="0.35">
      <c r="A70">
        <v>816942</v>
      </c>
      <c r="B70" t="s">
        <v>495</v>
      </c>
      <c r="C70" t="s">
        <v>496</v>
      </c>
      <c r="D70" t="s">
        <v>55</v>
      </c>
      <c r="E70" t="s">
        <v>497</v>
      </c>
      <c r="G70" t="s">
        <v>319</v>
      </c>
      <c r="H70" t="s">
        <v>282</v>
      </c>
      <c r="I70">
        <v>4370</v>
      </c>
      <c r="J70" t="s">
        <v>382</v>
      </c>
      <c r="K70">
        <v>428985960</v>
      </c>
      <c r="L70">
        <v>428985960</v>
      </c>
      <c r="M70" t="s">
        <v>498</v>
      </c>
      <c r="N70" t="s">
        <v>270</v>
      </c>
      <c r="O70" s="19">
        <v>37915</v>
      </c>
      <c r="P70">
        <v>8</v>
      </c>
      <c r="Q70" t="s">
        <v>57</v>
      </c>
      <c r="R70">
        <v>1002242</v>
      </c>
      <c r="T70" t="s">
        <v>271</v>
      </c>
      <c r="U70" t="s">
        <v>499</v>
      </c>
      <c r="V70" t="s">
        <v>499</v>
      </c>
      <c r="W70">
        <v>428985960</v>
      </c>
      <c r="AA70" s="19">
        <v>42864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 s="19">
        <v>42883</v>
      </c>
      <c r="AO70" s="19">
        <v>42883</v>
      </c>
      <c r="AQ70" t="s">
        <v>499</v>
      </c>
      <c r="AU70">
        <v>0</v>
      </c>
      <c r="AV70" t="s">
        <v>275</v>
      </c>
      <c r="AW70" t="s">
        <v>276</v>
      </c>
      <c r="AX70" t="s">
        <v>55</v>
      </c>
      <c r="AY70" t="s">
        <v>56</v>
      </c>
      <c r="BB70" t="s">
        <v>277</v>
      </c>
      <c r="BC70">
        <v>40015759</v>
      </c>
      <c r="BD70">
        <v>6971</v>
      </c>
      <c r="BE70">
        <v>4000758</v>
      </c>
      <c r="BF70">
        <v>0</v>
      </c>
      <c r="BH70" t="s">
        <v>384</v>
      </c>
      <c r="BI70" t="s">
        <v>271</v>
      </c>
      <c r="BJ70">
        <v>70</v>
      </c>
      <c r="BK70">
        <v>1</v>
      </c>
    </row>
    <row r="71" spans="1:63" x14ac:dyDescent="0.35">
      <c r="A71">
        <v>813663</v>
      </c>
      <c r="B71" t="s">
        <v>328</v>
      </c>
      <c r="C71" t="s">
        <v>329</v>
      </c>
      <c r="D71" t="s">
        <v>201</v>
      </c>
      <c r="E71" t="s">
        <v>330</v>
      </c>
      <c r="G71" t="s">
        <v>331</v>
      </c>
      <c r="H71" t="s">
        <v>294</v>
      </c>
      <c r="I71">
        <v>4210</v>
      </c>
      <c r="J71" t="s">
        <v>332</v>
      </c>
      <c r="K71">
        <v>756656969</v>
      </c>
      <c r="L71">
        <v>402226799</v>
      </c>
      <c r="M71" t="s">
        <v>333</v>
      </c>
      <c r="N71" t="s">
        <v>270</v>
      </c>
      <c r="O71" s="19">
        <v>36997</v>
      </c>
      <c r="P71">
        <v>11</v>
      </c>
      <c r="Q71" t="s">
        <v>142</v>
      </c>
      <c r="R71">
        <v>1003498</v>
      </c>
      <c r="T71" t="s">
        <v>271</v>
      </c>
      <c r="U71" t="s">
        <v>334</v>
      </c>
      <c r="V71" t="s">
        <v>334</v>
      </c>
      <c r="W71">
        <v>402226799</v>
      </c>
      <c r="AA71" s="19">
        <v>42858</v>
      </c>
      <c r="AB71">
        <v>1</v>
      </c>
      <c r="AC71">
        <v>1</v>
      </c>
      <c r="AD71">
        <v>0</v>
      </c>
      <c r="AE71">
        <v>0</v>
      </c>
      <c r="AF71">
        <v>1</v>
      </c>
      <c r="AG71">
        <v>1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 s="19">
        <v>42882</v>
      </c>
      <c r="AO71" s="19">
        <v>42883</v>
      </c>
      <c r="AR71" t="s">
        <v>335</v>
      </c>
      <c r="AS71" t="s">
        <v>336</v>
      </c>
      <c r="AU71">
        <v>0</v>
      </c>
      <c r="AV71" t="s">
        <v>288</v>
      </c>
      <c r="AW71" t="s">
        <v>289</v>
      </c>
      <c r="AY71" t="s">
        <v>141</v>
      </c>
      <c r="BA71" t="s">
        <v>337</v>
      </c>
      <c r="BB71" t="s">
        <v>277</v>
      </c>
      <c r="BC71">
        <v>60005004</v>
      </c>
      <c r="BD71">
        <v>7116</v>
      </c>
      <c r="BF71">
        <v>0</v>
      </c>
      <c r="BI71" t="s">
        <v>271</v>
      </c>
      <c r="BJ71">
        <v>115</v>
      </c>
      <c r="BK71">
        <v>1</v>
      </c>
    </row>
    <row r="72" spans="1:63" x14ac:dyDescent="0.35">
      <c r="A72">
        <v>813788</v>
      </c>
      <c r="B72" t="s">
        <v>338</v>
      </c>
      <c r="C72" t="s">
        <v>339</v>
      </c>
      <c r="D72" t="s">
        <v>340</v>
      </c>
      <c r="J72" t="s">
        <v>341</v>
      </c>
      <c r="K72">
        <v>427717901</v>
      </c>
      <c r="M72" t="s">
        <v>342</v>
      </c>
      <c r="N72" t="s">
        <v>270</v>
      </c>
      <c r="O72" s="19">
        <v>38923</v>
      </c>
      <c r="P72">
        <v>5</v>
      </c>
      <c r="Q72" t="s">
        <v>343</v>
      </c>
      <c r="R72">
        <v>1020092</v>
      </c>
      <c r="T72" t="s">
        <v>271</v>
      </c>
      <c r="AA72" s="19">
        <v>42858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 s="19">
        <v>42882</v>
      </c>
      <c r="AO72" s="19">
        <v>42883</v>
      </c>
      <c r="AU72">
        <v>0</v>
      </c>
      <c r="AV72" t="s">
        <v>344</v>
      </c>
      <c r="AW72" t="s">
        <v>928</v>
      </c>
      <c r="AX72" t="s">
        <v>340</v>
      </c>
      <c r="AY72" t="s">
        <v>9</v>
      </c>
      <c r="BB72" t="s">
        <v>277</v>
      </c>
      <c r="BC72">
        <v>60009733</v>
      </c>
      <c r="BE72">
        <v>1020092</v>
      </c>
      <c r="BF72">
        <v>0</v>
      </c>
      <c r="BH72" t="s">
        <v>340</v>
      </c>
      <c r="BI72" t="s">
        <v>271</v>
      </c>
      <c r="BJ72">
        <v>70</v>
      </c>
      <c r="BK72">
        <v>1</v>
      </c>
    </row>
    <row r="73" spans="1:63" x14ac:dyDescent="0.35">
      <c r="A73">
        <v>819765</v>
      </c>
      <c r="B73" t="s">
        <v>623</v>
      </c>
      <c r="C73" t="s">
        <v>624</v>
      </c>
      <c r="D73" t="s">
        <v>625</v>
      </c>
      <c r="E73" t="s">
        <v>626</v>
      </c>
      <c r="G73" t="s">
        <v>521</v>
      </c>
      <c r="H73" t="s">
        <v>282</v>
      </c>
      <c r="I73">
        <v>4311</v>
      </c>
      <c r="J73" t="s">
        <v>627</v>
      </c>
      <c r="K73">
        <v>754261059</v>
      </c>
      <c r="L73">
        <v>414378516</v>
      </c>
      <c r="M73" t="s">
        <v>628</v>
      </c>
      <c r="N73" t="s">
        <v>270</v>
      </c>
      <c r="O73" s="19">
        <v>38415</v>
      </c>
      <c r="P73">
        <v>7</v>
      </c>
      <c r="Q73" t="s">
        <v>629</v>
      </c>
      <c r="T73" t="s">
        <v>271</v>
      </c>
      <c r="U73" t="s">
        <v>630</v>
      </c>
      <c r="V73" t="s">
        <v>631</v>
      </c>
      <c r="W73">
        <v>419751856</v>
      </c>
      <c r="AA73" s="19">
        <v>42869</v>
      </c>
      <c r="AB73">
        <v>1</v>
      </c>
      <c r="AC73">
        <v>1</v>
      </c>
      <c r="AD73">
        <v>0</v>
      </c>
      <c r="AE73">
        <v>0</v>
      </c>
      <c r="AF73">
        <v>0</v>
      </c>
      <c r="AG73">
        <v>0</v>
      </c>
      <c r="AH73">
        <v>1</v>
      </c>
      <c r="AI73">
        <v>1</v>
      </c>
      <c r="AJ73">
        <v>0</v>
      </c>
      <c r="AK73">
        <v>0</v>
      </c>
      <c r="AL73">
        <v>0</v>
      </c>
      <c r="AM73">
        <v>0</v>
      </c>
      <c r="AN73" s="19">
        <v>42882</v>
      </c>
      <c r="AO73" s="19">
        <v>42882</v>
      </c>
      <c r="AR73" t="s">
        <v>632</v>
      </c>
      <c r="AU73">
        <v>0</v>
      </c>
      <c r="AV73" t="s">
        <v>510</v>
      </c>
      <c r="AW73" t="s">
        <v>929</v>
      </c>
      <c r="AX73" t="s">
        <v>625</v>
      </c>
      <c r="AY73" t="s">
        <v>633</v>
      </c>
      <c r="BB73" t="s">
        <v>277</v>
      </c>
      <c r="BD73">
        <v>6840</v>
      </c>
      <c r="BF73">
        <v>0</v>
      </c>
      <c r="BI73" t="s">
        <v>271</v>
      </c>
      <c r="BJ73">
        <v>105</v>
      </c>
      <c r="BK73">
        <v>1</v>
      </c>
    </row>
    <row r="74" spans="1:63" x14ac:dyDescent="0.35">
      <c r="A74">
        <v>813275</v>
      </c>
      <c r="B74" t="s">
        <v>278</v>
      </c>
      <c r="C74" t="s">
        <v>279</v>
      </c>
      <c r="D74" t="s">
        <v>138</v>
      </c>
      <c r="E74" t="s">
        <v>280</v>
      </c>
      <c r="G74" t="s">
        <v>281</v>
      </c>
      <c r="H74" t="s">
        <v>282</v>
      </c>
      <c r="I74">
        <v>4066</v>
      </c>
      <c r="J74" t="s">
        <v>283</v>
      </c>
      <c r="K74">
        <v>38712271</v>
      </c>
      <c r="L74">
        <v>418845501</v>
      </c>
      <c r="M74" t="s">
        <v>284</v>
      </c>
      <c r="N74" t="s">
        <v>270</v>
      </c>
      <c r="O74" s="19">
        <v>37481</v>
      </c>
      <c r="P74">
        <v>9</v>
      </c>
      <c r="Q74" t="s">
        <v>140</v>
      </c>
      <c r="R74">
        <v>1015269</v>
      </c>
      <c r="T74" t="s">
        <v>271</v>
      </c>
      <c r="U74" t="s">
        <v>285</v>
      </c>
      <c r="V74" t="s">
        <v>285</v>
      </c>
      <c r="W74">
        <v>418845501</v>
      </c>
      <c r="AA74" s="19">
        <v>42858</v>
      </c>
      <c r="AB74">
        <v>1</v>
      </c>
      <c r="AC74">
        <v>2</v>
      </c>
      <c r="AD74">
        <v>0</v>
      </c>
      <c r="AE74">
        <v>0</v>
      </c>
      <c r="AF74">
        <v>0</v>
      </c>
      <c r="AG74">
        <v>0</v>
      </c>
      <c r="AH74">
        <v>1</v>
      </c>
      <c r="AI74">
        <v>1</v>
      </c>
      <c r="AJ74">
        <v>0</v>
      </c>
      <c r="AK74">
        <v>0</v>
      </c>
      <c r="AL74">
        <v>0</v>
      </c>
      <c r="AM74">
        <v>0</v>
      </c>
      <c r="AN74" s="19">
        <v>42882</v>
      </c>
      <c r="AO74" s="19">
        <v>42883</v>
      </c>
      <c r="AP74" t="s">
        <v>286</v>
      </c>
      <c r="AR74" t="s">
        <v>287</v>
      </c>
      <c r="AU74">
        <v>0</v>
      </c>
      <c r="AV74" t="s">
        <v>288</v>
      </c>
      <c r="AW74" t="s">
        <v>289</v>
      </c>
      <c r="AX74" t="s">
        <v>138</v>
      </c>
      <c r="AY74" t="s">
        <v>139</v>
      </c>
      <c r="BB74" t="s">
        <v>277</v>
      </c>
      <c r="BC74">
        <v>40017201</v>
      </c>
      <c r="BD74">
        <v>6702</v>
      </c>
      <c r="BE74">
        <v>1015269</v>
      </c>
      <c r="BF74">
        <v>0</v>
      </c>
      <c r="BH74" t="s">
        <v>138</v>
      </c>
      <c r="BI74" t="s">
        <v>271</v>
      </c>
      <c r="BJ74">
        <v>125</v>
      </c>
      <c r="BK74">
        <v>1</v>
      </c>
    </row>
    <row r="75" spans="1:63" x14ac:dyDescent="0.35">
      <c r="A75">
        <v>819611</v>
      </c>
      <c r="B75" t="s">
        <v>615</v>
      </c>
      <c r="C75" t="s">
        <v>616</v>
      </c>
      <c r="D75" t="s">
        <v>12</v>
      </c>
      <c r="E75" t="s">
        <v>617</v>
      </c>
      <c r="G75" t="s">
        <v>618</v>
      </c>
      <c r="H75" t="s">
        <v>320</v>
      </c>
      <c r="I75">
        <v>4371</v>
      </c>
      <c r="J75" t="s">
        <v>619</v>
      </c>
      <c r="K75">
        <v>417738345</v>
      </c>
      <c r="L75">
        <v>417738345</v>
      </c>
      <c r="M75" t="s">
        <v>620</v>
      </c>
      <c r="N75" t="s">
        <v>270</v>
      </c>
      <c r="O75" s="19">
        <v>38929</v>
      </c>
      <c r="P75">
        <v>5</v>
      </c>
      <c r="Q75" t="s">
        <v>8</v>
      </c>
      <c r="R75">
        <v>4101616</v>
      </c>
      <c r="T75" t="s">
        <v>271</v>
      </c>
      <c r="U75" t="s">
        <v>621</v>
      </c>
      <c r="V75" t="s">
        <v>621</v>
      </c>
      <c r="W75">
        <v>417738345</v>
      </c>
      <c r="AA75" s="19">
        <v>42868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 s="19">
        <v>42882</v>
      </c>
      <c r="AO75" s="19">
        <v>42883</v>
      </c>
      <c r="AT75" t="s">
        <v>622</v>
      </c>
      <c r="AU75">
        <v>0</v>
      </c>
      <c r="AV75" t="s">
        <v>299</v>
      </c>
      <c r="AW75" t="s">
        <v>300</v>
      </c>
      <c r="AX75" t="s">
        <v>12</v>
      </c>
      <c r="AY75" t="s">
        <v>13</v>
      </c>
      <c r="BB75" t="s">
        <v>277</v>
      </c>
      <c r="BD75">
        <v>6718</v>
      </c>
      <c r="BE75">
        <v>4002592</v>
      </c>
      <c r="BF75">
        <v>0</v>
      </c>
      <c r="BH75" t="s">
        <v>621</v>
      </c>
      <c r="BI75" t="s">
        <v>271</v>
      </c>
      <c r="BJ75">
        <v>120</v>
      </c>
      <c r="BK75">
        <v>1</v>
      </c>
    </row>
    <row r="76" spans="1:63" x14ac:dyDescent="0.35">
      <c r="A76">
        <v>819611</v>
      </c>
      <c r="B76" t="s">
        <v>615</v>
      </c>
      <c r="C76" t="s">
        <v>616</v>
      </c>
      <c r="D76" t="s">
        <v>12</v>
      </c>
      <c r="E76" t="s">
        <v>617</v>
      </c>
      <c r="G76" t="s">
        <v>618</v>
      </c>
      <c r="H76" t="s">
        <v>320</v>
      </c>
      <c r="I76">
        <v>4371</v>
      </c>
      <c r="J76" t="s">
        <v>619</v>
      </c>
      <c r="K76">
        <v>417738345</v>
      </c>
      <c r="L76">
        <v>417738345</v>
      </c>
      <c r="M76" t="s">
        <v>620</v>
      </c>
      <c r="N76" t="s">
        <v>270</v>
      </c>
      <c r="O76" s="19">
        <v>38929</v>
      </c>
      <c r="P76">
        <v>5</v>
      </c>
      <c r="Q76" t="s">
        <v>8</v>
      </c>
      <c r="R76">
        <v>4101616</v>
      </c>
      <c r="T76" t="s">
        <v>271</v>
      </c>
      <c r="U76" t="s">
        <v>621</v>
      </c>
      <c r="V76" t="s">
        <v>621</v>
      </c>
      <c r="W76">
        <v>417738345</v>
      </c>
      <c r="AA76" s="19">
        <v>42868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 s="19">
        <v>42882</v>
      </c>
      <c r="AO76" s="19">
        <v>42883</v>
      </c>
      <c r="AT76" t="s">
        <v>622</v>
      </c>
      <c r="AU76">
        <v>0</v>
      </c>
      <c r="AV76" t="s">
        <v>301</v>
      </c>
      <c r="AW76" t="s">
        <v>302</v>
      </c>
      <c r="AX76" t="s">
        <v>12</v>
      </c>
      <c r="AY76" t="s">
        <v>13</v>
      </c>
      <c r="BB76" t="s">
        <v>277</v>
      </c>
      <c r="BD76">
        <v>6718</v>
      </c>
      <c r="BE76">
        <v>4002592</v>
      </c>
      <c r="BF76">
        <v>0</v>
      </c>
      <c r="BH76" t="s">
        <v>621</v>
      </c>
      <c r="BI76" t="s">
        <v>271</v>
      </c>
      <c r="BJ76">
        <v>120</v>
      </c>
      <c r="BK76">
        <v>1</v>
      </c>
    </row>
    <row r="77" spans="1:63" x14ac:dyDescent="0.35">
      <c r="A77">
        <v>820694</v>
      </c>
      <c r="B77" t="s">
        <v>866</v>
      </c>
      <c r="C77" t="s">
        <v>867</v>
      </c>
      <c r="D77" t="s">
        <v>62</v>
      </c>
      <c r="H77" t="s">
        <v>294</v>
      </c>
      <c r="I77">
        <v>4350</v>
      </c>
      <c r="J77" t="s">
        <v>868</v>
      </c>
      <c r="K77">
        <v>46370887</v>
      </c>
      <c r="L77">
        <v>417968623</v>
      </c>
      <c r="M77" t="s">
        <v>869</v>
      </c>
      <c r="N77" t="s">
        <v>270</v>
      </c>
      <c r="O77" s="19">
        <v>37113</v>
      </c>
      <c r="P77">
        <v>11</v>
      </c>
      <c r="Q77" t="s">
        <v>20</v>
      </c>
      <c r="R77">
        <v>4100371</v>
      </c>
      <c r="T77" t="s">
        <v>271</v>
      </c>
      <c r="U77" t="s">
        <v>870</v>
      </c>
      <c r="V77" t="s">
        <v>871</v>
      </c>
      <c r="W77">
        <v>417968623</v>
      </c>
      <c r="AA77" s="19">
        <v>42870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 s="19">
        <v>42882</v>
      </c>
      <c r="AO77" s="19">
        <v>42883</v>
      </c>
      <c r="AR77" t="s">
        <v>872</v>
      </c>
      <c r="AS77" t="s">
        <v>873</v>
      </c>
      <c r="AU77">
        <v>0</v>
      </c>
      <c r="AV77" t="s">
        <v>288</v>
      </c>
      <c r="AW77" t="s">
        <v>289</v>
      </c>
      <c r="AX77" t="s">
        <v>62</v>
      </c>
      <c r="AY77" t="s">
        <v>86</v>
      </c>
      <c r="BB77" t="s">
        <v>277</v>
      </c>
      <c r="BD77">
        <v>7120</v>
      </c>
      <c r="BF77">
        <v>0</v>
      </c>
      <c r="BH77" t="s">
        <v>62</v>
      </c>
      <c r="BI77" t="s">
        <v>271</v>
      </c>
      <c r="BJ77">
        <v>70</v>
      </c>
      <c r="BK77">
        <v>1</v>
      </c>
    </row>
    <row r="78" spans="1:63" x14ac:dyDescent="0.35">
      <c r="A78">
        <v>816923</v>
      </c>
      <c r="B78" t="s">
        <v>480</v>
      </c>
      <c r="C78" t="s">
        <v>481</v>
      </c>
      <c r="D78" t="s">
        <v>126</v>
      </c>
      <c r="E78" t="s">
        <v>482</v>
      </c>
      <c r="F78" t="s">
        <v>483</v>
      </c>
      <c r="G78" t="s">
        <v>484</v>
      </c>
      <c r="H78" t="s">
        <v>282</v>
      </c>
      <c r="I78">
        <v>4497</v>
      </c>
      <c r="J78" t="s">
        <v>485</v>
      </c>
      <c r="K78">
        <v>746259681</v>
      </c>
      <c r="L78">
        <v>417758353</v>
      </c>
      <c r="M78" t="s">
        <v>486</v>
      </c>
      <c r="N78" t="s">
        <v>270</v>
      </c>
      <c r="O78" s="19">
        <v>38765</v>
      </c>
      <c r="P78">
        <v>6</v>
      </c>
      <c r="Q78" t="s">
        <v>17</v>
      </c>
      <c r="R78">
        <v>1014269</v>
      </c>
      <c r="T78" t="s">
        <v>271</v>
      </c>
      <c r="U78" t="s">
        <v>487</v>
      </c>
      <c r="V78" t="s">
        <v>488</v>
      </c>
      <c r="W78">
        <v>407126366</v>
      </c>
      <c r="X78" t="s">
        <v>489</v>
      </c>
      <c r="AA78" s="19">
        <v>42864</v>
      </c>
      <c r="AB78">
        <v>2</v>
      </c>
      <c r="AC78">
        <v>2</v>
      </c>
      <c r="AD78">
        <v>0</v>
      </c>
      <c r="AE78">
        <v>0</v>
      </c>
      <c r="AF78">
        <v>1</v>
      </c>
      <c r="AG78">
        <v>2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 s="19">
        <v>42881</v>
      </c>
      <c r="AO78" s="19">
        <v>42883</v>
      </c>
      <c r="AP78" t="s">
        <v>114</v>
      </c>
      <c r="AQ78" t="s">
        <v>490</v>
      </c>
      <c r="AR78" t="s">
        <v>491</v>
      </c>
      <c r="AS78" t="s">
        <v>492</v>
      </c>
      <c r="AU78">
        <v>0</v>
      </c>
      <c r="AV78" t="s">
        <v>344</v>
      </c>
      <c r="AW78" t="s">
        <v>928</v>
      </c>
      <c r="AX78" t="s">
        <v>126</v>
      </c>
      <c r="AY78" t="s">
        <v>16</v>
      </c>
      <c r="BB78" t="s">
        <v>277</v>
      </c>
      <c r="BC78">
        <v>60005759</v>
      </c>
      <c r="BD78">
        <v>6612</v>
      </c>
      <c r="BE78">
        <v>1014269</v>
      </c>
      <c r="BF78">
        <v>0</v>
      </c>
      <c r="BH78" t="s">
        <v>126</v>
      </c>
      <c r="BI78" t="s">
        <v>271</v>
      </c>
      <c r="BJ78">
        <v>350</v>
      </c>
      <c r="BK78">
        <v>1</v>
      </c>
    </row>
    <row r="79" spans="1:63" x14ac:dyDescent="0.35">
      <c r="A79">
        <v>816923</v>
      </c>
      <c r="B79" t="s">
        <v>480</v>
      </c>
      <c r="C79" t="s">
        <v>481</v>
      </c>
      <c r="D79" t="s">
        <v>126</v>
      </c>
      <c r="E79" t="s">
        <v>482</v>
      </c>
      <c r="F79" t="s">
        <v>483</v>
      </c>
      <c r="G79" t="s">
        <v>484</v>
      </c>
      <c r="H79" t="s">
        <v>282</v>
      </c>
      <c r="I79">
        <v>4497</v>
      </c>
      <c r="J79" t="s">
        <v>485</v>
      </c>
      <c r="K79">
        <v>746259681</v>
      </c>
      <c r="L79">
        <v>417758353</v>
      </c>
      <c r="M79" t="s">
        <v>486</v>
      </c>
      <c r="N79" t="s">
        <v>270</v>
      </c>
      <c r="O79" s="19">
        <v>38765</v>
      </c>
      <c r="P79">
        <v>6</v>
      </c>
      <c r="Q79" t="s">
        <v>17</v>
      </c>
      <c r="R79">
        <v>1014269</v>
      </c>
      <c r="T79" t="s">
        <v>271</v>
      </c>
      <c r="U79" t="s">
        <v>487</v>
      </c>
      <c r="V79" t="s">
        <v>488</v>
      </c>
      <c r="W79">
        <v>407126366</v>
      </c>
      <c r="X79" t="s">
        <v>489</v>
      </c>
      <c r="AA79" s="19">
        <v>42864</v>
      </c>
      <c r="AB79">
        <v>2</v>
      </c>
      <c r="AC79">
        <v>2</v>
      </c>
      <c r="AD79">
        <v>0</v>
      </c>
      <c r="AE79">
        <v>0</v>
      </c>
      <c r="AF79">
        <v>1</v>
      </c>
      <c r="AG79">
        <v>2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 s="19">
        <v>42881</v>
      </c>
      <c r="AO79" s="19">
        <v>42883</v>
      </c>
      <c r="AP79" t="s">
        <v>114</v>
      </c>
      <c r="AQ79" t="s">
        <v>490</v>
      </c>
      <c r="AR79" t="s">
        <v>491</v>
      </c>
      <c r="AS79" t="s">
        <v>492</v>
      </c>
      <c r="AU79">
        <v>0</v>
      </c>
      <c r="AV79" t="s">
        <v>301</v>
      </c>
      <c r="AW79" t="s">
        <v>302</v>
      </c>
      <c r="AX79" t="s">
        <v>126</v>
      </c>
      <c r="AY79" t="s">
        <v>16</v>
      </c>
      <c r="BB79" t="s">
        <v>277</v>
      </c>
      <c r="BC79">
        <v>60005759</v>
      </c>
      <c r="BD79">
        <v>6612</v>
      </c>
      <c r="BE79">
        <v>1014269</v>
      </c>
      <c r="BF79">
        <v>0</v>
      </c>
      <c r="BH79" t="s">
        <v>126</v>
      </c>
      <c r="BI79" t="s">
        <v>271</v>
      </c>
      <c r="BJ79">
        <v>350</v>
      </c>
      <c r="BK79">
        <v>1</v>
      </c>
    </row>
    <row r="80" spans="1:63" x14ac:dyDescent="0.35">
      <c r="A80">
        <v>816923</v>
      </c>
      <c r="B80" t="s">
        <v>480</v>
      </c>
      <c r="C80" t="s">
        <v>481</v>
      </c>
      <c r="D80" t="s">
        <v>126</v>
      </c>
      <c r="E80" t="s">
        <v>482</v>
      </c>
      <c r="F80" t="s">
        <v>483</v>
      </c>
      <c r="G80" t="s">
        <v>484</v>
      </c>
      <c r="H80" t="s">
        <v>282</v>
      </c>
      <c r="I80">
        <v>4497</v>
      </c>
      <c r="J80" t="s">
        <v>485</v>
      </c>
      <c r="K80">
        <v>746259681</v>
      </c>
      <c r="L80">
        <v>417758353</v>
      </c>
      <c r="M80" t="s">
        <v>486</v>
      </c>
      <c r="N80" t="s">
        <v>270</v>
      </c>
      <c r="O80" s="19">
        <v>38765</v>
      </c>
      <c r="P80">
        <v>6</v>
      </c>
      <c r="Q80" t="s">
        <v>17</v>
      </c>
      <c r="R80">
        <v>1014269</v>
      </c>
      <c r="T80" t="s">
        <v>271</v>
      </c>
      <c r="U80" t="s">
        <v>487</v>
      </c>
      <c r="V80" t="s">
        <v>488</v>
      </c>
      <c r="W80">
        <v>407126366</v>
      </c>
      <c r="X80" t="s">
        <v>489</v>
      </c>
      <c r="AA80" s="19">
        <v>42864</v>
      </c>
      <c r="AB80">
        <v>2</v>
      </c>
      <c r="AC80">
        <v>2</v>
      </c>
      <c r="AD80">
        <v>0</v>
      </c>
      <c r="AE80">
        <v>0</v>
      </c>
      <c r="AF80">
        <v>1</v>
      </c>
      <c r="AG80">
        <v>2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 s="19">
        <v>42881</v>
      </c>
      <c r="AO80" s="19">
        <v>42883</v>
      </c>
      <c r="AP80" t="s">
        <v>114</v>
      </c>
      <c r="AQ80" t="s">
        <v>490</v>
      </c>
      <c r="AR80" t="s">
        <v>491</v>
      </c>
      <c r="AS80" t="s">
        <v>492</v>
      </c>
      <c r="AU80">
        <v>0</v>
      </c>
      <c r="AV80" t="s">
        <v>299</v>
      </c>
      <c r="AW80" t="s">
        <v>300</v>
      </c>
      <c r="AX80" t="s">
        <v>126</v>
      </c>
      <c r="AY80" t="s">
        <v>41</v>
      </c>
      <c r="BB80" t="s">
        <v>277</v>
      </c>
      <c r="BC80">
        <v>60008902</v>
      </c>
      <c r="BD80">
        <v>7062</v>
      </c>
      <c r="BE80">
        <v>1014269</v>
      </c>
      <c r="BF80">
        <v>0</v>
      </c>
      <c r="BH80" t="s">
        <v>126</v>
      </c>
      <c r="BI80" t="s">
        <v>271</v>
      </c>
      <c r="BJ80">
        <v>350</v>
      </c>
      <c r="BK80">
        <v>1</v>
      </c>
    </row>
    <row r="81" spans="1:63" x14ac:dyDescent="0.35">
      <c r="A81">
        <v>816923</v>
      </c>
      <c r="B81" t="s">
        <v>480</v>
      </c>
      <c r="C81" t="s">
        <v>481</v>
      </c>
      <c r="D81" t="s">
        <v>126</v>
      </c>
      <c r="E81" t="s">
        <v>482</v>
      </c>
      <c r="F81" t="s">
        <v>483</v>
      </c>
      <c r="G81" t="s">
        <v>484</v>
      </c>
      <c r="H81" t="s">
        <v>282</v>
      </c>
      <c r="I81">
        <v>4497</v>
      </c>
      <c r="J81" t="s">
        <v>485</v>
      </c>
      <c r="K81">
        <v>746259681</v>
      </c>
      <c r="L81">
        <v>417758353</v>
      </c>
      <c r="M81" t="s">
        <v>486</v>
      </c>
      <c r="N81" t="s">
        <v>270</v>
      </c>
      <c r="O81" s="19">
        <v>38765</v>
      </c>
      <c r="P81">
        <v>6</v>
      </c>
      <c r="Q81" t="s">
        <v>17</v>
      </c>
      <c r="R81">
        <v>1014269</v>
      </c>
      <c r="T81" t="s">
        <v>271</v>
      </c>
      <c r="U81" t="s">
        <v>487</v>
      </c>
      <c r="V81" t="s">
        <v>488</v>
      </c>
      <c r="W81">
        <v>407126366</v>
      </c>
      <c r="X81" t="s">
        <v>489</v>
      </c>
      <c r="AA81" s="19">
        <v>42864</v>
      </c>
      <c r="AB81">
        <v>2</v>
      </c>
      <c r="AC81">
        <v>2</v>
      </c>
      <c r="AD81">
        <v>0</v>
      </c>
      <c r="AE81">
        <v>0</v>
      </c>
      <c r="AF81">
        <v>1</v>
      </c>
      <c r="AG81">
        <v>2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 s="19">
        <v>42881</v>
      </c>
      <c r="AO81" s="19">
        <v>42883</v>
      </c>
      <c r="AP81" t="s">
        <v>114</v>
      </c>
      <c r="AQ81" t="s">
        <v>490</v>
      </c>
      <c r="AR81" t="s">
        <v>491</v>
      </c>
      <c r="AS81" t="s">
        <v>492</v>
      </c>
      <c r="AU81">
        <v>0</v>
      </c>
      <c r="AV81" t="s">
        <v>493</v>
      </c>
      <c r="AW81" t="s">
        <v>494</v>
      </c>
      <c r="AX81" t="s">
        <v>126</v>
      </c>
      <c r="AY81" t="s">
        <v>41</v>
      </c>
      <c r="BB81" t="s">
        <v>277</v>
      </c>
      <c r="BC81">
        <v>60008902</v>
      </c>
      <c r="BD81">
        <v>7062</v>
      </c>
      <c r="BE81">
        <v>1014269</v>
      </c>
      <c r="BF81">
        <v>0</v>
      </c>
      <c r="BH81" t="s">
        <v>126</v>
      </c>
      <c r="BI81" t="s">
        <v>271</v>
      </c>
      <c r="BJ81">
        <v>350</v>
      </c>
      <c r="BK81">
        <v>1</v>
      </c>
    </row>
    <row r="82" spans="1:63" x14ac:dyDescent="0.35">
      <c r="A82">
        <v>820607</v>
      </c>
      <c r="B82" t="s">
        <v>704</v>
      </c>
      <c r="C82" t="s">
        <v>827</v>
      </c>
      <c r="D82" t="s">
        <v>114</v>
      </c>
      <c r="E82" t="s">
        <v>828</v>
      </c>
      <c r="F82" t="s">
        <v>829</v>
      </c>
      <c r="G82" t="s">
        <v>685</v>
      </c>
      <c r="H82" t="s">
        <v>282</v>
      </c>
      <c r="I82">
        <v>4363</v>
      </c>
      <c r="J82" t="s">
        <v>770</v>
      </c>
      <c r="K82">
        <v>407693063</v>
      </c>
      <c r="L82">
        <v>407693063</v>
      </c>
      <c r="M82" t="s">
        <v>830</v>
      </c>
      <c r="N82" t="s">
        <v>270</v>
      </c>
      <c r="O82" s="19">
        <v>37698</v>
      </c>
      <c r="P82">
        <v>9</v>
      </c>
      <c r="Q82" t="s">
        <v>45</v>
      </c>
      <c r="R82">
        <v>4013775</v>
      </c>
      <c r="T82" t="s">
        <v>271</v>
      </c>
      <c r="U82" t="s">
        <v>831</v>
      </c>
      <c r="V82" t="s">
        <v>831</v>
      </c>
      <c r="W82">
        <v>407693063</v>
      </c>
      <c r="AA82" s="19">
        <v>42870</v>
      </c>
      <c r="AB82">
        <v>2</v>
      </c>
      <c r="AC82">
        <v>1</v>
      </c>
      <c r="AD82">
        <v>0</v>
      </c>
      <c r="AE82">
        <v>0</v>
      </c>
      <c r="AF82">
        <v>1</v>
      </c>
      <c r="AG82">
        <v>1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 s="19">
        <v>42882</v>
      </c>
      <c r="AO82" s="19">
        <v>42883</v>
      </c>
      <c r="AR82" t="s">
        <v>832</v>
      </c>
      <c r="AU82">
        <v>0</v>
      </c>
      <c r="AV82" t="s">
        <v>326</v>
      </c>
      <c r="AW82" t="s">
        <v>327</v>
      </c>
      <c r="AX82" t="s">
        <v>114</v>
      </c>
      <c r="AY82" t="s">
        <v>83</v>
      </c>
      <c r="BB82" t="s">
        <v>277</v>
      </c>
      <c r="BC82">
        <v>41000539</v>
      </c>
      <c r="BD82">
        <v>5564</v>
      </c>
      <c r="BE82">
        <v>4013775</v>
      </c>
      <c r="BF82">
        <v>0</v>
      </c>
      <c r="BH82" t="s">
        <v>114</v>
      </c>
      <c r="BI82" t="s">
        <v>271</v>
      </c>
      <c r="BJ82">
        <v>235</v>
      </c>
      <c r="BK82">
        <v>1</v>
      </c>
    </row>
    <row r="83" spans="1:63" x14ac:dyDescent="0.35">
      <c r="A83">
        <v>820607</v>
      </c>
      <c r="B83" t="s">
        <v>704</v>
      </c>
      <c r="C83" t="s">
        <v>827</v>
      </c>
      <c r="D83" t="s">
        <v>114</v>
      </c>
      <c r="E83" t="s">
        <v>828</v>
      </c>
      <c r="F83" t="s">
        <v>829</v>
      </c>
      <c r="G83" t="s">
        <v>685</v>
      </c>
      <c r="H83" t="s">
        <v>282</v>
      </c>
      <c r="I83">
        <v>4363</v>
      </c>
      <c r="J83" t="s">
        <v>770</v>
      </c>
      <c r="K83">
        <v>407693063</v>
      </c>
      <c r="L83">
        <v>407693063</v>
      </c>
      <c r="M83" t="s">
        <v>830</v>
      </c>
      <c r="N83" t="s">
        <v>270</v>
      </c>
      <c r="O83" s="19">
        <v>37698</v>
      </c>
      <c r="P83">
        <v>9</v>
      </c>
      <c r="Q83" t="s">
        <v>45</v>
      </c>
      <c r="R83">
        <v>4013775</v>
      </c>
      <c r="T83" t="s">
        <v>271</v>
      </c>
      <c r="U83" t="s">
        <v>831</v>
      </c>
      <c r="V83" t="s">
        <v>831</v>
      </c>
      <c r="W83">
        <v>407693063</v>
      </c>
      <c r="AA83" s="19">
        <v>42870</v>
      </c>
      <c r="AB83">
        <v>2</v>
      </c>
      <c r="AC83">
        <v>1</v>
      </c>
      <c r="AD83">
        <v>0</v>
      </c>
      <c r="AE83">
        <v>0</v>
      </c>
      <c r="AF83">
        <v>1</v>
      </c>
      <c r="AG83">
        <v>1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 s="19">
        <v>42882</v>
      </c>
      <c r="AO83" s="19">
        <v>42883</v>
      </c>
      <c r="AR83" t="s">
        <v>832</v>
      </c>
      <c r="AU83">
        <v>0</v>
      </c>
      <c r="AV83" t="s">
        <v>432</v>
      </c>
      <c r="AW83" t="s">
        <v>433</v>
      </c>
      <c r="AX83" t="s">
        <v>114</v>
      </c>
      <c r="AY83" t="s">
        <v>83</v>
      </c>
      <c r="BB83" t="s">
        <v>277</v>
      </c>
      <c r="BC83">
        <v>41000539</v>
      </c>
      <c r="BD83">
        <v>5564</v>
      </c>
      <c r="BE83">
        <v>4013775</v>
      </c>
      <c r="BF83">
        <v>0</v>
      </c>
      <c r="BH83" t="s">
        <v>114</v>
      </c>
      <c r="BI83" t="s">
        <v>271</v>
      </c>
      <c r="BJ83">
        <v>235</v>
      </c>
      <c r="BK83">
        <v>1</v>
      </c>
    </row>
    <row r="84" spans="1:63" x14ac:dyDescent="0.35">
      <c r="A84">
        <v>820607</v>
      </c>
      <c r="B84" t="s">
        <v>704</v>
      </c>
      <c r="C84" t="s">
        <v>827</v>
      </c>
      <c r="D84" t="s">
        <v>114</v>
      </c>
      <c r="E84" t="s">
        <v>828</v>
      </c>
      <c r="F84" t="s">
        <v>829</v>
      </c>
      <c r="G84" t="s">
        <v>685</v>
      </c>
      <c r="H84" t="s">
        <v>282</v>
      </c>
      <c r="I84">
        <v>4363</v>
      </c>
      <c r="J84" t="s">
        <v>770</v>
      </c>
      <c r="K84">
        <v>407693063</v>
      </c>
      <c r="L84">
        <v>407693063</v>
      </c>
      <c r="M84" t="s">
        <v>830</v>
      </c>
      <c r="N84" t="s">
        <v>270</v>
      </c>
      <c r="O84" s="19">
        <v>37698</v>
      </c>
      <c r="P84">
        <v>9</v>
      </c>
      <c r="Q84" t="s">
        <v>45</v>
      </c>
      <c r="R84">
        <v>4013775</v>
      </c>
      <c r="T84" t="s">
        <v>271</v>
      </c>
      <c r="U84" t="s">
        <v>831</v>
      </c>
      <c r="V84" t="s">
        <v>831</v>
      </c>
      <c r="W84">
        <v>407693063</v>
      </c>
      <c r="AA84" s="19">
        <v>42870</v>
      </c>
      <c r="AB84">
        <v>2</v>
      </c>
      <c r="AC84">
        <v>1</v>
      </c>
      <c r="AD84">
        <v>0</v>
      </c>
      <c r="AE84">
        <v>0</v>
      </c>
      <c r="AF84">
        <v>1</v>
      </c>
      <c r="AG84">
        <v>1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 s="19">
        <v>42882</v>
      </c>
      <c r="AO84" s="19">
        <v>42883</v>
      </c>
      <c r="AR84" t="s">
        <v>832</v>
      </c>
      <c r="AU84">
        <v>0</v>
      </c>
      <c r="AV84" t="s">
        <v>432</v>
      </c>
      <c r="AW84" t="s">
        <v>433</v>
      </c>
      <c r="AX84" t="s">
        <v>114</v>
      </c>
      <c r="AY84" t="s">
        <v>115</v>
      </c>
      <c r="BB84" t="s">
        <v>277</v>
      </c>
      <c r="BC84">
        <v>40018347</v>
      </c>
      <c r="BD84">
        <v>7053</v>
      </c>
      <c r="BE84">
        <v>4013775</v>
      </c>
      <c r="BF84">
        <v>0</v>
      </c>
      <c r="BH84" t="s">
        <v>114</v>
      </c>
      <c r="BI84" t="s">
        <v>271</v>
      </c>
      <c r="BJ84">
        <v>235</v>
      </c>
      <c r="BK84">
        <v>1</v>
      </c>
    </row>
    <row r="85" spans="1:63" x14ac:dyDescent="0.35">
      <c r="A85">
        <v>816189</v>
      </c>
      <c r="B85" t="s">
        <v>434</v>
      </c>
      <c r="C85" t="s">
        <v>435</v>
      </c>
      <c r="D85" t="s">
        <v>143</v>
      </c>
      <c r="E85" t="s">
        <v>436</v>
      </c>
      <c r="G85" t="s">
        <v>437</v>
      </c>
      <c r="H85" t="s">
        <v>294</v>
      </c>
      <c r="I85">
        <v>4226</v>
      </c>
      <c r="J85" t="s">
        <v>438</v>
      </c>
      <c r="K85">
        <v>55754397</v>
      </c>
      <c r="L85">
        <v>405195227</v>
      </c>
      <c r="M85" t="s">
        <v>439</v>
      </c>
      <c r="N85" t="s">
        <v>270</v>
      </c>
      <c r="O85" s="19">
        <v>36944</v>
      </c>
      <c r="P85">
        <v>11</v>
      </c>
      <c r="Q85" t="s">
        <v>8</v>
      </c>
      <c r="R85">
        <v>4012602</v>
      </c>
      <c r="T85" t="s">
        <v>271</v>
      </c>
      <c r="U85" t="s">
        <v>440</v>
      </c>
      <c r="V85" t="s">
        <v>440</v>
      </c>
      <c r="W85">
        <v>405195227</v>
      </c>
      <c r="AA85" s="19">
        <v>42863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 s="19">
        <v>42882</v>
      </c>
      <c r="AO85" s="19">
        <v>42883</v>
      </c>
      <c r="AP85" t="s">
        <v>441</v>
      </c>
      <c r="AQ85" t="s">
        <v>442</v>
      </c>
      <c r="AR85" t="s">
        <v>443</v>
      </c>
      <c r="AU85">
        <v>0</v>
      </c>
      <c r="AV85" t="s">
        <v>275</v>
      </c>
      <c r="AW85" t="s">
        <v>276</v>
      </c>
      <c r="AX85" t="s">
        <v>143</v>
      </c>
      <c r="AY85" t="s">
        <v>144</v>
      </c>
      <c r="BB85" t="s">
        <v>277</v>
      </c>
      <c r="BC85">
        <v>60003783</v>
      </c>
      <c r="BD85">
        <v>6515</v>
      </c>
      <c r="BE85">
        <v>1010325</v>
      </c>
      <c r="BF85">
        <v>0</v>
      </c>
      <c r="BH85" t="s">
        <v>444</v>
      </c>
      <c r="BI85" t="s">
        <v>271</v>
      </c>
      <c r="BJ85">
        <v>70</v>
      </c>
      <c r="BK85">
        <v>1</v>
      </c>
    </row>
    <row r="86" spans="1:63" x14ac:dyDescent="0.35">
      <c r="A86">
        <v>815420</v>
      </c>
      <c r="B86" t="s">
        <v>401</v>
      </c>
      <c r="C86" t="s">
        <v>408</v>
      </c>
      <c r="D86" t="s">
        <v>66</v>
      </c>
      <c r="E86" t="s">
        <v>409</v>
      </c>
      <c r="G86" t="s">
        <v>410</v>
      </c>
      <c r="H86" t="s">
        <v>282</v>
      </c>
      <c r="I86">
        <v>4364</v>
      </c>
      <c r="J86" t="s">
        <v>411</v>
      </c>
      <c r="K86">
        <v>746930171</v>
      </c>
      <c r="L86">
        <v>427930171</v>
      </c>
      <c r="M86" t="s">
        <v>412</v>
      </c>
      <c r="N86" t="s">
        <v>270</v>
      </c>
      <c r="O86" s="19">
        <v>37565</v>
      </c>
      <c r="P86">
        <v>9</v>
      </c>
      <c r="Q86" t="s">
        <v>20</v>
      </c>
      <c r="R86">
        <v>4100688</v>
      </c>
      <c r="T86" t="s">
        <v>271</v>
      </c>
      <c r="U86" t="s">
        <v>413</v>
      </c>
      <c r="V86" t="s">
        <v>413</v>
      </c>
      <c r="W86">
        <v>427930171</v>
      </c>
      <c r="AA86" s="19">
        <v>42861</v>
      </c>
      <c r="AB86">
        <v>1</v>
      </c>
      <c r="AC86">
        <v>3</v>
      </c>
      <c r="AD86">
        <v>0</v>
      </c>
      <c r="AE86">
        <v>0</v>
      </c>
      <c r="AF86">
        <v>1</v>
      </c>
      <c r="AG86">
        <v>2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 s="19">
        <v>42882</v>
      </c>
      <c r="AO86" s="19">
        <v>42883</v>
      </c>
      <c r="AP86" t="s">
        <v>414</v>
      </c>
      <c r="AQ86" t="s">
        <v>413</v>
      </c>
      <c r="AR86" t="s">
        <v>415</v>
      </c>
      <c r="AS86" t="s">
        <v>416</v>
      </c>
      <c r="AU86">
        <v>0</v>
      </c>
      <c r="AV86" t="s">
        <v>326</v>
      </c>
      <c r="AW86" t="s">
        <v>327</v>
      </c>
      <c r="AX86" t="s">
        <v>66</v>
      </c>
      <c r="AY86" t="s">
        <v>67</v>
      </c>
      <c r="BB86" t="s">
        <v>277</v>
      </c>
      <c r="BC86">
        <v>40016792</v>
      </c>
      <c r="BD86">
        <v>6156</v>
      </c>
      <c r="BE86">
        <v>4100688</v>
      </c>
      <c r="BF86">
        <v>0</v>
      </c>
      <c r="BH86" t="s">
        <v>66</v>
      </c>
      <c r="BI86" t="s">
        <v>271</v>
      </c>
      <c r="BJ86">
        <v>230</v>
      </c>
      <c r="BK86">
        <v>1</v>
      </c>
    </row>
    <row r="87" spans="1:63" x14ac:dyDescent="0.35">
      <c r="A87">
        <v>815420</v>
      </c>
      <c r="B87" t="s">
        <v>401</v>
      </c>
      <c r="C87" t="s">
        <v>408</v>
      </c>
      <c r="D87" t="s">
        <v>66</v>
      </c>
      <c r="E87" t="s">
        <v>409</v>
      </c>
      <c r="G87" t="s">
        <v>410</v>
      </c>
      <c r="H87" t="s">
        <v>282</v>
      </c>
      <c r="I87">
        <v>4364</v>
      </c>
      <c r="J87" t="s">
        <v>411</v>
      </c>
      <c r="K87">
        <v>746930171</v>
      </c>
      <c r="L87">
        <v>427930171</v>
      </c>
      <c r="M87" t="s">
        <v>412</v>
      </c>
      <c r="N87" t="s">
        <v>270</v>
      </c>
      <c r="O87" s="19">
        <v>37565</v>
      </c>
      <c r="P87">
        <v>9</v>
      </c>
      <c r="Q87" t="s">
        <v>20</v>
      </c>
      <c r="R87">
        <v>4100688</v>
      </c>
      <c r="T87" t="s">
        <v>271</v>
      </c>
      <c r="U87" t="s">
        <v>413</v>
      </c>
      <c r="V87" t="s">
        <v>413</v>
      </c>
      <c r="W87">
        <v>427930171</v>
      </c>
      <c r="AA87" s="19">
        <v>42861</v>
      </c>
      <c r="AB87">
        <v>1</v>
      </c>
      <c r="AC87">
        <v>3</v>
      </c>
      <c r="AD87">
        <v>0</v>
      </c>
      <c r="AE87">
        <v>0</v>
      </c>
      <c r="AF87">
        <v>1</v>
      </c>
      <c r="AG87">
        <v>2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 s="19">
        <v>42882</v>
      </c>
      <c r="AO87" s="19">
        <v>42883</v>
      </c>
      <c r="AP87" t="s">
        <v>414</v>
      </c>
      <c r="AQ87" t="s">
        <v>413</v>
      </c>
      <c r="AR87" t="s">
        <v>415</v>
      </c>
      <c r="AS87" t="s">
        <v>416</v>
      </c>
      <c r="AU87">
        <v>0</v>
      </c>
      <c r="AV87" t="s">
        <v>275</v>
      </c>
      <c r="AW87" t="s">
        <v>276</v>
      </c>
      <c r="AX87" t="s">
        <v>66</v>
      </c>
      <c r="AY87" t="s">
        <v>67</v>
      </c>
      <c r="BB87" t="s">
        <v>277</v>
      </c>
      <c r="BC87">
        <v>40016792</v>
      </c>
      <c r="BD87">
        <v>6156</v>
      </c>
      <c r="BE87">
        <v>4100688</v>
      </c>
      <c r="BF87">
        <v>0</v>
      </c>
      <c r="BH87" t="s">
        <v>66</v>
      </c>
      <c r="BI87" t="s">
        <v>271</v>
      </c>
      <c r="BJ87">
        <v>230</v>
      </c>
      <c r="BK87">
        <v>1</v>
      </c>
    </row>
    <row r="88" spans="1:63" x14ac:dyDescent="0.35">
      <c r="A88">
        <v>813610</v>
      </c>
      <c r="B88" t="s">
        <v>316</v>
      </c>
      <c r="C88" t="s">
        <v>317</v>
      </c>
      <c r="D88" t="s">
        <v>95</v>
      </c>
      <c r="E88" t="s">
        <v>318</v>
      </c>
      <c r="G88" t="s">
        <v>319</v>
      </c>
      <c r="H88" t="s">
        <v>320</v>
      </c>
      <c r="I88">
        <v>4370</v>
      </c>
      <c r="J88" t="s">
        <v>321</v>
      </c>
      <c r="K88">
        <v>437971582</v>
      </c>
      <c r="L88">
        <v>437971582</v>
      </c>
      <c r="M88" t="s">
        <v>322</v>
      </c>
      <c r="N88" t="s">
        <v>270</v>
      </c>
      <c r="O88" s="19">
        <v>37151</v>
      </c>
      <c r="P88">
        <v>10</v>
      </c>
      <c r="Q88" t="s">
        <v>8</v>
      </c>
      <c r="R88">
        <v>2303220</v>
      </c>
      <c r="T88" t="s">
        <v>271</v>
      </c>
      <c r="U88" t="s">
        <v>95</v>
      </c>
      <c r="V88" t="s">
        <v>323</v>
      </c>
      <c r="W88">
        <v>429663010</v>
      </c>
      <c r="AA88" s="19">
        <v>42858</v>
      </c>
      <c r="AB88">
        <v>1</v>
      </c>
      <c r="AC88">
        <v>2</v>
      </c>
      <c r="AD88">
        <v>0</v>
      </c>
      <c r="AE88">
        <v>0</v>
      </c>
      <c r="AF88">
        <v>1</v>
      </c>
      <c r="AG88">
        <v>2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 s="19">
        <v>42882</v>
      </c>
      <c r="AO88" s="19">
        <v>42883</v>
      </c>
      <c r="AP88" t="s">
        <v>324</v>
      </c>
      <c r="AQ88" t="s">
        <v>325</v>
      </c>
      <c r="AR88" t="s">
        <v>325</v>
      </c>
      <c r="AS88" t="s">
        <v>325</v>
      </c>
      <c r="AT88" t="s">
        <v>325</v>
      </c>
      <c r="AU88">
        <v>0</v>
      </c>
      <c r="AV88" t="s">
        <v>326</v>
      </c>
      <c r="AW88" t="s">
        <v>327</v>
      </c>
      <c r="AX88" t="s">
        <v>95</v>
      </c>
      <c r="AY88" t="s">
        <v>96</v>
      </c>
      <c r="BB88" t="s">
        <v>277</v>
      </c>
      <c r="BC88">
        <v>22000731</v>
      </c>
      <c r="BD88">
        <v>6474</v>
      </c>
      <c r="BE88">
        <v>2303220</v>
      </c>
      <c r="BF88">
        <v>0</v>
      </c>
      <c r="BH88" t="s">
        <v>95</v>
      </c>
      <c r="BI88" t="s">
        <v>271</v>
      </c>
      <c r="BJ88">
        <v>210</v>
      </c>
      <c r="BK88">
        <v>1</v>
      </c>
    </row>
    <row r="89" spans="1:63" x14ac:dyDescent="0.35">
      <c r="A89">
        <v>813610</v>
      </c>
      <c r="B89" t="s">
        <v>316</v>
      </c>
      <c r="C89" t="s">
        <v>317</v>
      </c>
      <c r="D89" t="s">
        <v>95</v>
      </c>
      <c r="E89" t="s">
        <v>318</v>
      </c>
      <c r="G89" t="s">
        <v>319</v>
      </c>
      <c r="H89" t="s">
        <v>320</v>
      </c>
      <c r="I89">
        <v>4370</v>
      </c>
      <c r="J89" t="s">
        <v>321</v>
      </c>
      <c r="K89">
        <v>437971582</v>
      </c>
      <c r="L89">
        <v>437971582</v>
      </c>
      <c r="M89" t="s">
        <v>322</v>
      </c>
      <c r="N89" t="s">
        <v>270</v>
      </c>
      <c r="O89" s="19">
        <v>37151</v>
      </c>
      <c r="P89">
        <v>10</v>
      </c>
      <c r="Q89" t="s">
        <v>8</v>
      </c>
      <c r="R89">
        <v>2303220</v>
      </c>
      <c r="T89" t="s">
        <v>271</v>
      </c>
      <c r="U89" t="s">
        <v>95</v>
      </c>
      <c r="V89" t="s">
        <v>323</v>
      </c>
      <c r="W89">
        <v>429663010</v>
      </c>
      <c r="AA89" s="19">
        <v>42858</v>
      </c>
      <c r="AB89">
        <v>1</v>
      </c>
      <c r="AC89">
        <v>2</v>
      </c>
      <c r="AD89">
        <v>0</v>
      </c>
      <c r="AE89">
        <v>0</v>
      </c>
      <c r="AF89">
        <v>1</v>
      </c>
      <c r="AG89">
        <v>2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 s="19">
        <v>42882</v>
      </c>
      <c r="AO89" s="19">
        <v>42883</v>
      </c>
      <c r="AP89" t="s">
        <v>324</v>
      </c>
      <c r="AQ89" t="s">
        <v>325</v>
      </c>
      <c r="AR89" t="s">
        <v>325</v>
      </c>
      <c r="AS89" t="s">
        <v>325</v>
      </c>
      <c r="AT89" t="s">
        <v>325</v>
      </c>
      <c r="AU89">
        <v>0</v>
      </c>
      <c r="AV89" t="s">
        <v>288</v>
      </c>
      <c r="AW89" t="s">
        <v>289</v>
      </c>
      <c r="AX89" t="s">
        <v>95</v>
      </c>
      <c r="AY89" t="s">
        <v>96</v>
      </c>
      <c r="BB89" t="s">
        <v>277</v>
      </c>
      <c r="BC89">
        <v>22000731</v>
      </c>
      <c r="BD89">
        <v>6474</v>
      </c>
      <c r="BE89">
        <v>2303220</v>
      </c>
      <c r="BF89">
        <v>0</v>
      </c>
      <c r="BH89" t="s">
        <v>95</v>
      </c>
      <c r="BI89" t="s">
        <v>271</v>
      </c>
      <c r="BJ89">
        <v>210</v>
      </c>
      <c r="BK89">
        <v>1</v>
      </c>
    </row>
    <row r="90" spans="1:63" x14ac:dyDescent="0.35">
      <c r="A90">
        <v>820584</v>
      </c>
      <c r="B90" t="s">
        <v>814</v>
      </c>
      <c r="C90" t="s">
        <v>815</v>
      </c>
      <c r="D90" t="s">
        <v>80</v>
      </c>
      <c r="E90" t="s">
        <v>816</v>
      </c>
      <c r="G90" t="s">
        <v>817</v>
      </c>
      <c r="H90" t="s">
        <v>294</v>
      </c>
      <c r="I90">
        <v>4356</v>
      </c>
      <c r="J90" t="s">
        <v>818</v>
      </c>
      <c r="K90">
        <v>746933604</v>
      </c>
      <c r="L90">
        <v>458933604</v>
      </c>
      <c r="M90" t="s">
        <v>819</v>
      </c>
      <c r="N90" t="s">
        <v>270</v>
      </c>
      <c r="O90" s="19">
        <v>37757</v>
      </c>
      <c r="P90">
        <v>9</v>
      </c>
      <c r="Q90" t="s">
        <v>195</v>
      </c>
      <c r="R90">
        <v>4014398</v>
      </c>
      <c r="T90" t="s">
        <v>271</v>
      </c>
      <c r="U90" t="s">
        <v>820</v>
      </c>
      <c r="V90" t="s">
        <v>820</v>
      </c>
      <c r="W90">
        <v>458933604</v>
      </c>
      <c r="AA90" s="19">
        <v>42870</v>
      </c>
      <c r="AB90">
        <v>1</v>
      </c>
      <c r="AC90">
        <v>1</v>
      </c>
      <c r="AD90">
        <v>0</v>
      </c>
      <c r="AE90">
        <v>0</v>
      </c>
      <c r="AF90">
        <v>1</v>
      </c>
      <c r="AG90">
        <v>1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 s="19">
        <v>42882</v>
      </c>
      <c r="AO90" s="19">
        <v>42883</v>
      </c>
      <c r="AP90" t="s">
        <v>821</v>
      </c>
      <c r="AR90" t="s">
        <v>822</v>
      </c>
      <c r="AS90" t="s">
        <v>823</v>
      </c>
      <c r="AU90">
        <v>0</v>
      </c>
      <c r="AV90" t="s">
        <v>275</v>
      </c>
      <c r="AW90" t="s">
        <v>276</v>
      </c>
      <c r="AX90" t="s">
        <v>80</v>
      </c>
      <c r="AY90" t="s">
        <v>81</v>
      </c>
      <c r="BB90" t="s">
        <v>277</v>
      </c>
      <c r="BC90">
        <v>60005627</v>
      </c>
      <c r="BD90">
        <v>6601</v>
      </c>
      <c r="BE90">
        <v>4014398</v>
      </c>
      <c r="BF90">
        <v>0</v>
      </c>
      <c r="BH90" t="s">
        <v>80</v>
      </c>
      <c r="BI90" t="s">
        <v>271</v>
      </c>
      <c r="BJ90">
        <v>115</v>
      </c>
      <c r="BK90">
        <v>1</v>
      </c>
    </row>
    <row r="91" spans="1:63" x14ac:dyDescent="0.35">
      <c r="A91">
        <v>820604</v>
      </c>
      <c r="B91" t="s">
        <v>824</v>
      </c>
      <c r="C91" t="s">
        <v>815</v>
      </c>
      <c r="D91" t="s">
        <v>133</v>
      </c>
      <c r="E91" t="s">
        <v>816</v>
      </c>
      <c r="G91" t="s">
        <v>817</v>
      </c>
      <c r="H91" t="s">
        <v>294</v>
      </c>
      <c r="I91">
        <v>4356</v>
      </c>
      <c r="J91" t="s">
        <v>818</v>
      </c>
      <c r="K91">
        <v>746933604</v>
      </c>
      <c r="L91">
        <v>458933604</v>
      </c>
      <c r="M91" t="s">
        <v>819</v>
      </c>
      <c r="N91" t="s">
        <v>277</v>
      </c>
      <c r="O91" s="19">
        <v>37757</v>
      </c>
      <c r="P91">
        <v>4</v>
      </c>
      <c r="Q91" t="s">
        <v>24</v>
      </c>
      <c r="R91">
        <v>1019796</v>
      </c>
      <c r="T91" t="s">
        <v>271</v>
      </c>
      <c r="U91" t="s">
        <v>820</v>
      </c>
      <c r="V91" t="s">
        <v>820</v>
      </c>
      <c r="W91">
        <v>458933604</v>
      </c>
      <c r="AA91" s="19">
        <v>42870</v>
      </c>
      <c r="AB91">
        <v>1</v>
      </c>
      <c r="AC91">
        <v>1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 s="19">
        <v>42882</v>
      </c>
      <c r="AO91" s="19">
        <v>42883</v>
      </c>
      <c r="AP91" t="s">
        <v>825</v>
      </c>
      <c r="AR91" t="s">
        <v>822</v>
      </c>
      <c r="AS91" t="s">
        <v>823</v>
      </c>
      <c r="AU91">
        <v>0</v>
      </c>
      <c r="AV91" t="s">
        <v>376</v>
      </c>
      <c r="AW91" t="s">
        <v>377</v>
      </c>
      <c r="AX91" t="s">
        <v>133</v>
      </c>
      <c r="AY91" t="s">
        <v>23</v>
      </c>
      <c r="BB91" t="s">
        <v>277</v>
      </c>
      <c r="BC91">
        <v>60009129</v>
      </c>
      <c r="BD91">
        <v>7348</v>
      </c>
      <c r="BE91">
        <v>1019796</v>
      </c>
      <c r="BF91">
        <v>0</v>
      </c>
      <c r="BH91" t="s">
        <v>826</v>
      </c>
      <c r="BI91" t="s">
        <v>271</v>
      </c>
      <c r="BJ91">
        <v>90</v>
      </c>
      <c r="BK91">
        <v>1</v>
      </c>
    </row>
    <row r="92" spans="1:63" x14ac:dyDescent="0.35">
      <c r="A92">
        <v>819925</v>
      </c>
      <c r="B92" t="s">
        <v>634</v>
      </c>
      <c r="C92" t="s">
        <v>635</v>
      </c>
      <c r="D92" t="s">
        <v>159</v>
      </c>
      <c r="E92" t="s">
        <v>636</v>
      </c>
      <c r="G92" t="s">
        <v>637</v>
      </c>
      <c r="H92" t="s">
        <v>638</v>
      </c>
      <c r="I92">
        <v>4212</v>
      </c>
      <c r="J92" t="s">
        <v>639</v>
      </c>
      <c r="K92">
        <v>55411377</v>
      </c>
      <c r="L92">
        <v>459990670</v>
      </c>
      <c r="M92" t="s">
        <v>640</v>
      </c>
      <c r="N92" t="s">
        <v>270</v>
      </c>
      <c r="O92" s="19">
        <v>37317</v>
      </c>
      <c r="P92">
        <v>10</v>
      </c>
      <c r="Q92" t="s">
        <v>161</v>
      </c>
      <c r="R92">
        <v>4101567</v>
      </c>
      <c r="T92" t="s">
        <v>271</v>
      </c>
      <c r="U92" t="s">
        <v>641</v>
      </c>
      <c r="V92" t="s">
        <v>642</v>
      </c>
      <c r="W92">
        <v>400669023</v>
      </c>
      <c r="AA92" s="19">
        <v>42869</v>
      </c>
      <c r="AB92">
        <v>1</v>
      </c>
      <c r="AC92">
        <v>1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 s="19">
        <v>42882</v>
      </c>
      <c r="AO92" s="19">
        <v>42883</v>
      </c>
      <c r="AP92" t="s">
        <v>183</v>
      </c>
      <c r="AU92">
        <v>0</v>
      </c>
      <c r="AV92" t="s">
        <v>432</v>
      </c>
      <c r="AW92" t="s">
        <v>433</v>
      </c>
      <c r="AX92" t="s">
        <v>159</v>
      </c>
      <c r="AY92" t="s">
        <v>160</v>
      </c>
      <c r="BB92" t="s">
        <v>277</v>
      </c>
      <c r="BC92">
        <v>60004375</v>
      </c>
      <c r="BD92">
        <v>6370</v>
      </c>
      <c r="BE92">
        <v>4004253</v>
      </c>
      <c r="BF92">
        <v>0</v>
      </c>
      <c r="BH92" t="s">
        <v>643</v>
      </c>
      <c r="BI92" t="s">
        <v>271</v>
      </c>
      <c r="BJ92">
        <v>90</v>
      </c>
      <c r="BK92">
        <v>1</v>
      </c>
    </row>
    <row r="93" spans="1:63" x14ac:dyDescent="0.35">
      <c r="A93">
        <v>816755</v>
      </c>
      <c r="B93" t="s">
        <v>467</v>
      </c>
      <c r="C93" t="s">
        <v>468</v>
      </c>
      <c r="D93" t="s">
        <v>87</v>
      </c>
      <c r="E93" t="s">
        <v>469</v>
      </c>
      <c r="G93" t="s">
        <v>470</v>
      </c>
      <c r="H93" t="s">
        <v>294</v>
      </c>
      <c r="I93">
        <v>4626</v>
      </c>
      <c r="J93" t="s">
        <v>471</v>
      </c>
      <c r="K93">
        <v>741617300</v>
      </c>
      <c r="L93">
        <v>488617300</v>
      </c>
      <c r="M93" t="s">
        <v>472</v>
      </c>
      <c r="N93" t="s">
        <v>270</v>
      </c>
      <c r="O93" s="19">
        <v>37053</v>
      </c>
      <c r="P93">
        <v>11</v>
      </c>
      <c r="Q93" t="s">
        <v>45</v>
      </c>
      <c r="R93">
        <v>4013750</v>
      </c>
      <c r="T93" t="s">
        <v>271</v>
      </c>
      <c r="U93" t="s">
        <v>473</v>
      </c>
      <c r="V93" t="s">
        <v>473</v>
      </c>
      <c r="W93" t="s">
        <v>474</v>
      </c>
      <c r="AA93" s="19">
        <v>42863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 s="19">
        <v>42882</v>
      </c>
      <c r="AO93" s="19">
        <v>42883</v>
      </c>
      <c r="AR93" t="s">
        <v>475</v>
      </c>
      <c r="AS93" t="s">
        <v>476</v>
      </c>
      <c r="AU93">
        <v>0</v>
      </c>
      <c r="AV93" t="s">
        <v>432</v>
      </c>
      <c r="AW93" t="s">
        <v>433</v>
      </c>
      <c r="AX93" t="s">
        <v>87</v>
      </c>
      <c r="AY93" t="s">
        <v>88</v>
      </c>
      <c r="BB93" t="s">
        <v>277</v>
      </c>
      <c r="BD93">
        <v>7320</v>
      </c>
      <c r="BF93">
        <v>0</v>
      </c>
      <c r="BI93" t="s">
        <v>271</v>
      </c>
      <c r="BJ93">
        <v>120</v>
      </c>
      <c r="BK93">
        <v>1</v>
      </c>
    </row>
    <row r="94" spans="1:63" x14ac:dyDescent="0.35">
      <c r="A94">
        <v>816755</v>
      </c>
      <c r="B94" t="s">
        <v>467</v>
      </c>
      <c r="C94" t="s">
        <v>468</v>
      </c>
      <c r="D94" t="s">
        <v>87</v>
      </c>
      <c r="E94" t="s">
        <v>469</v>
      </c>
      <c r="G94" t="s">
        <v>470</v>
      </c>
      <c r="H94" t="s">
        <v>294</v>
      </c>
      <c r="I94">
        <v>4626</v>
      </c>
      <c r="J94" t="s">
        <v>471</v>
      </c>
      <c r="K94">
        <v>741617300</v>
      </c>
      <c r="L94">
        <v>488617300</v>
      </c>
      <c r="M94" t="s">
        <v>472</v>
      </c>
      <c r="N94" t="s">
        <v>270</v>
      </c>
      <c r="O94" s="19">
        <v>37053</v>
      </c>
      <c r="P94">
        <v>11</v>
      </c>
      <c r="Q94" t="s">
        <v>45</v>
      </c>
      <c r="R94">
        <v>4013750</v>
      </c>
      <c r="T94" t="s">
        <v>271</v>
      </c>
      <c r="U94" t="s">
        <v>473</v>
      </c>
      <c r="V94" t="s">
        <v>473</v>
      </c>
      <c r="W94" t="s">
        <v>474</v>
      </c>
      <c r="AA94" s="19">
        <v>42863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 s="19">
        <v>42882</v>
      </c>
      <c r="AO94" s="19">
        <v>42883</v>
      </c>
      <c r="AR94" t="s">
        <v>475</v>
      </c>
      <c r="AS94" t="s">
        <v>476</v>
      </c>
      <c r="AU94">
        <v>0</v>
      </c>
      <c r="AV94" t="s">
        <v>432</v>
      </c>
      <c r="AW94" t="s">
        <v>433</v>
      </c>
      <c r="AX94" t="s">
        <v>87</v>
      </c>
      <c r="AY94" t="s">
        <v>113</v>
      </c>
      <c r="BB94" t="s">
        <v>277</v>
      </c>
      <c r="BC94">
        <v>40018753</v>
      </c>
      <c r="BD94">
        <v>5585</v>
      </c>
      <c r="BF94">
        <v>0</v>
      </c>
      <c r="BH94" t="s">
        <v>87</v>
      </c>
      <c r="BI94" t="s">
        <v>271</v>
      </c>
      <c r="BJ94">
        <v>120</v>
      </c>
      <c r="BK94">
        <v>1</v>
      </c>
    </row>
    <row r="95" spans="1:63" x14ac:dyDescent="0.35">
      <c r="A95">
        <v>818109</v>
      </c>
      <c r="B95" t="s">
        <v>528</v>
      </c>
      <c r="C95" t="s">
        <v>529</v>
      </c>
      <c r="D95" t="s">
        <v>58</v>
      </c>
      <c r="E95" t="s">
        <v>530</v>
      </c>
      <c r="F95" t="s">
        <v>531</v>
      </c>
      <c r="G95" t="s">
        <v>532</v>
      </c>
      <c r="H95" t="s">
        <v>294</v>
      </c>
      <c r="I95">
        <v>4358</v>
      </c>
      <c r="J95" t="s">
        <v>533</v>
      </c>
      <c r="K95">
        <v>746959060</v>
      </c>
      <c r="L95">
        <v>408747681</v>
      </c>
      <c r="M95" t="s">
        <v>534</v>
      </c>
      <c r="N95" t="s">
        <v>270</v>
      </c>
      <c r="O95" s="19">
        <v>37865</v>
      </c>
      <c r="P95">
        <v>8</v>
      </c>
      <c r="Q95" t="s">
        <v>8</v>
      </c>
      <c r="R95">
        <v>4014358</v>
      </c>
      <c r="T95" t="s">
        <v>271</v>
      </c>
      <c r="U95" t="s">
        <v>535</v>
      </c>
      <c r="V95" t="s">
        <v>535</v>
      </c>
      <c r="W95">
        <v>408747681</v>
      </c>
      <c r="X95" t="s">
        <v>536</v>
      </c>
      <c r="AA95" s="19">
        <v>42865</v>
      </c>
      <c r="AB95">
        <v>3</v>
      </c>
      <c r="AC95">
        <v>1</v>
      </c>
      <c r="AD95">
        <v>0</v>
      </c>
      <c r="AE95">
        <v>0</v>
      </c>
      <c r="AF95">
        <v>1</v>
      </c>
      <c r="AG95">
        <v>1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 s="19">
        <v>42882</v>
      </c>
      <c r="AO95" s="19">
        <v>42883</v>
      </c>
      <c r="AR95" t="s">
        <v>537</v>
      </c>
      <c r="AS95" t="s">
        <v>538</v>
      </c>
      <c r="AU95">
        <v>0</v>
      </c>
      <c r="AV95" t="s">
        <v>326</v>
      </c>
      <c r="AW95" t="s">
        <v>327</v>
      </c>
      <c r="AX95" t="s">
        <v>58</v>
      </c>
      <c r="AY95" t="s">
        <v>59</v>
      </c>
      <c r="BB95" t="s">
        <v>277</v>
      </c>
      <c r="BC95">
        <v>60006228</v>
      </c>
      <c r="BD95">
        <v>6587</v>
      </c>
      <c r="BE95">
        <v>4014358</v>
      </c>
      <c r="BF95">
        <v>0</v>
      </c>
      <c r="BH95" t="s">
        <v>58</v>
      </c>
      <c r="BI95" t="s">
        <v>271</v>
      </c>
      <c r="BJ95">
        <v>255</v>
      </c>
      <c r="BK95">
        <v>1</v>
      </c>
    </row>
    <row r="96" spans="1:63" x14ac:dyDescent="0.35">
      <c r="A96">
        <v>818109</v>
      </c>
      <c r="B96" t="s">
        <v>528</v>
      </c>
      <c r="C96" t="s">
        <v>529</v>
      </c>
      <c r="D96" t="s">
        <v>58</v>
      </c>
      <c r="E96" t="s">
        <v>530</v>
      </c>
      <c r="F96" t="s">
        <v>531</v>
      </c>
      <c r="G96" t="s">
        <v>532</v>
      </c>
      <c r="H96" t="s">
        <v>294</v>
      </c>
      <c r="I96">
        <v>4358</v>
      </c>
      <c r="J96" t="s">
        <v>533</v>
      </c>
      <c r="K96">
        <v>746959060</v>
      </c>
      <c r="L96">
        <v>408747681</v>
      </c>
      <c r="M96" t="s">
        <v>534</v>
      </c>
      <c r="N96" t="s">
        <v>270</v>
      </c>
      <c r="O96" s="19">
        <v>37865</v>
      </c>
      <c r="P96">
        <v>8</v>
      </c>
      <c r="Q96" t="s">
        <v>8</v>
      </c>
      <c r="R96">
        <v>4014358</v>
      </c>
      <c r="T96" t="s">
        <v>271</v>
      </c>
      <c r="U96" t="s">
        <v>535</v>
      </c>
      <c r="V96" t="s">
        <v>535</v>
      </c>
      <c r="W96">
        <v>408747681</v>
      </c>
      <c r="X96" t="s">
        <v>536</v>
      </c>
      <c r="AA96" s="19">
        <v>42865</v>
      </c>
      <c r="AB96">
        <v>3</v>
      </c>
      <c r="AC96">
        <v>1</v>
      </c>
      <c r="AD96">
        <v>0</v>
      </c>
      <c r="AE96">
        <v>0</v>
      </c>
      <c r="AF96">
        <v>1</v>
      </c>
      <c r="AG96">
        <v>1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 s="19">
        <v>42882</v>
      </c>
      <c r="AO96" s="19">
        <v>42883</v>
      </c>
      <c r="AR96" t="s">
        <v>537</v>
      </c>
      <c r="AS96" t="s">
        <v>538</v>
      </c>
      <c r="AU96">
        <v>0</v>
      </c>
      <c r="AV96" t="s">
        <v>275</v>
      </c>
      <c r="AW96" t="s">
        <v>276</v>
      </c>
      <c r="AX96" t="s">
        <v>58</v>
      </c>
      <c r="AY96" t="s">
        <v>59</v>
      </c>
      <c r="BB96" t="s">
        <v>277</v>
      </c>
      <c r="BC96">
        <v>60006228</v>
      </c>
      <c r="BD96">
        <v>6587</v>
      </c>
      <c r="BE96">
        <v>4014358</v>
      </c>
      <c r="BF96">
        <v>0</v>
      </c>
      <c r="BH96" t="s">
        <v>58</v>
      </c>
      <c r="BI96" t="s">
        <v>271</v>
      </c>
      <c r="BJ96">
        <v>255</v>
      </c>
      <c r="BK96">
        <v>1</v>
      </c>
    </row>
    <row r="97" spans="1:63" x14ac:dyDescent="0.35">
      <c r="A97">
        <v>818109</v>
      </c>
      <c r="B97" t="s">
        <v>528</v>
      </c>
      <c r="C97" t="s">
        <v>529</v>
      </c>
      <c r="D97" t="s">
        <v>58</v>
      </c>
      <c r="E97" t="s">
        <v>530</v>
      </c>
      <c r="F97" t="s">
        <v>531</v>
      </c>
      <c r="G97" t="s">
        <v>532</v>
      </c>
      <c r="H97" t="s">
        <v>294</v>
      </c>
      <c r="I97">
        <v>4358</v>
      </c>
      <c r="J97" t="s">
        <v>533</v>
      </c>
      <c r="K97">
        <v>746959060</v>
      </c>
      <c r="L97">
        <v>408747681</v>
      </c>
      <c r="M97" t="s">
        <v>534</v>
      </c>
      <c r="N97" t="s">
        <v>270</v>
      </c>
      <c r="O97" s="19">
        <v>37865</v>
      </c>
      <c r="P97">
        <v>8</v>
      </c>
      <c r="Q97" t="s">
        <v>8</v>
      </c>
      <c r="R97">
        <v>4014358</v>
      </c>
      <c r="T97" t="s">
        <v>271</v>
      </c>
      <c r="U97" t="s">
        <v>535</v>
      </c>
      <c r="V97" t="s">
        <v>535</v>
      </c>
      <c r="W97">
        <v>408747681</v>
      </c>
      <c r="X97" t="s">
        <v>536</v>
      </c>
      <c r="AA97" s="19">
        <v>42865</v>
      </c>
      <c r="AB97">
        <v>3</v>
      </c>
      <c r="AC97">
        <v>1</v>
      </c>
      <c r="AD97">
        <v>0</v>
      </c>
      <c r="AE97">
        <v>0</v>
      </c>
      <c r="AF97">
        <v>1</v>
      </c>
      <c r="AG97">
        <v>1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 s="19">
        <v>42882</v>
      </c>
      <c r="AO97" s="19">
        <v>42883</v>
      </c>
      <c r="AR97" t="s">
        <v>537</v>
      </c>
      <c r="AS97" t="s">
        <v>538</v>
      </c>
      <c r="AU97">
        <v>0</v>
      </c>
      <c r="AV97" t="s">
        <v>539</v>
      </c>
      <c r="AW97" t="s">
        <v>540</v>
      </c>
      <c r="AX97" t="s">
        <v>58</v>
      </c>
      <c r="AY97" t="s">
        <v>11</v>
      </c>
      <c r="BB97" t="s">
        <v>277</v>
      </c>
      <c r="BD97">
        <v>7131</v>
      </c>
      <c r="BE97">
        <v>4014358</v>
      </c>
      <c r="BF97">
        <v>0</v>
      </c>
      <c r="BH97" t="s">
        <v>58</v>
      </c>
      <c r="BI97" t="s">
        <v>271</v>
      </c>
      <c r="BJ97">
        <v>255</v>
      </c>
      <c r="BK97">
        <v>1</v>
      </c>
    </row>
    <row r="98" spans="1:63" x14ac:dyDescent="0.35">
      <c r="A98">
        <v>820331</v>
      </c>
      <c r="B98" t="s">
        <v>704</v>
      </c>
      <c r="C98" t="s">
        <v>529</v>
      </c>
      <c r="D98" t="s">
        <v>6</v>
      </c>
      <c r="E98" t="s">
        <v>530</v>
      </c>
      <c r="F98" t="s">
        <v>531</v>
      </c>
      <c r="G98" t="s">
        <v>532</v>
      </c>
      <c r="H98" t="s">
        <v>371</v>
      </c>
      <c r="I98">
        <v>4358</v>
      </c>
      <c r="J98" t="s">
        <v>533</v>
      </c>
      <c r="K98">
        <v>746959060</v>
      </c>
      <c r="L98">
        <v>408747681</v>
      </c>
      <c r="M98" t="s">
        <v>534</v>
      </c>
      <c r="N98" t="s">
        <v>270</v>
      </c>
      <c r="O98" s="19">
        <v>39336</v>
      </c>
      <c r="P98">
        <v>4</v>
      </c>
      <c r="Q98" t="s">
        <v>8</v>
      </c>
      <c r="R98">
        <v>1020122</v>
      </c>
      <c r="T98" t="s">
        <v>271</v>
      </c>
      <c r="U98" t="s">
        <v>705</v>
      </c>
      <c r="V98" t="s">
        <v>705</v>
      </c>
      <c r="W98">
        <v>408747681</v>
      </c>
      <c r="X98" t="s">
        <v>706</v>
      </c>
      <c r="AA98" s="19">
        <v>42870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 s="19">
        <v>42883</v>
      </c>
      <c r="AO98" s="19">
        <v>42883</v>
      </c>
      <c r="AU98">
        <v>0</v>
      </c>
      <c r="AV98" t="s">
        <v>666</v>
      </c>
      <c r="AW98" t="s">
        <v>667</v>
      </c>
      <c r="AX98" t="s">
        <v>6</v>
      </c>
      <c r="AY98" t="s">
        <v>11</v>
      </c>
      <c r="BB98" t="s">
        <v>277</v>
      </c>
      <c r="BD98">
        <v>7131</v>
      </c>
      <c r="BE98">
        <v>1020122</v>
      </c>
      <c r="BF98">
        <v>0</v>
      </c>
      <c r="BH98" t="s">
        <v>707</v>
      </c>
      <c r="BI98" t="s">
        <v>271</v>
      </c>
      <c r="BJ98">
        <v>120</v>
      </c>
      <c r="BK98">
        <v>1</v>
      </c>
    </row>
    <row r="99" spans="1:63" x14ac:dyDescent="0.35">
      <c r="A99">
        <v>820331</v>
      </c>
      <c r="B99" t="s">
        <v>704</v>
      </c>
      <c r="C99" t="s">
        <v>529</v>
      </c>
      <c r="D99" t="s">
        <v>6</v>
      </c>
      <c r="E99" t="s">
        <v>530</v>
      </c>
      <c r="F99" t="s">
        <v>531</v>
      </c>
      <c r="G99" t="s">
        <v>532</v>
      </c>
      <c r="H99" t="s">
        <v>371</v>
      </c>
      <c r="I99">
        <v>4358</v>
      </c>
      <c r="J99" t="s">
        <v>533</v>
      </c>
      <c r="K99">
        <v>746959060</v>
      </c>
      <c r="L99">
        <v>408747681</v>
      </c>
      <c r="M99" t="s">
        <v>534</v>
      </c>
      <c r="N99" t="s">
        <v>270</v>
      </c>
      <c r="O99" s="19">
        <v>39336</v>
      </c>
      <c r="P99">
        <v>4</v>
      </c>
      <c r="Q99" t="s">
        <v>8</v>
      </c>
      <c r="R99">
        <v>1020122</v>
      </c>
      <c r="T99" t="s">
        <v>271</v>
      </c>
      <c r="U99" t="s">
        <v>705</v>
      </c>
      <c r="V99" t="s">
        <v>705</v>
      </c>
      <c r="W99">
        <v>408747681</v>
      </c>
      <c r="X99" t="s">
        <v>706</v>
      </c>
      <c r="AA99" s="19">
        <v>42870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 s="19">
        <v>42883</v>
      </c>
      <c r="AO99" s="19">
        <v>42883</v>
      </c>
      <c r="AU99">
        <v>0</v>
      </c>
      <c r="AV99" t="s">
        <v>666</v>
      </c>
      <c r="AW99" t="s">
        <v>667</v>
      </c>
      <c r="AX99" t="s">
        <v>6</v>
      </c>
      <c r="AY99" t="s">
        <v>7</v>
      </c>
      <c r="BB99" t="s">
        <v>277</v>
      </c>
      <c r="BD99">
        <v>7328</v>
      </c>
      <c r="BE99">
        <v>1020122</v>
      </c>
      <c r="BF99">
        <v>0</v>
      </c>
      <c r="BH99" t="s">
        <v>707</v>
      </c>
      <c r="BI99" t="s">
        <v>271</v>
      </c>
      <c r="BJ99">
        <v>120</v>
      </c>
      <c r="BK99">
        <v>1</v>
      </c>
    </row>
    <row r="100" spans="1:63" x14ac:dyDescent="0.35">
      <c r="A100">
        <v>820413</v>
      </c>
      <c r="B100" t="s">
        <v>757</v>
      </c>
      <c r="C100" t="s">
        <v>758</v>
      </c>
      <c r="D100" t="s">
        <v>759</v>
      </c>
      <c r="E100" t="s">
        <v>760</v>
      </c>
      <c r="G100" t="s">
        <v>761</v>
      </c>
      <c r="H100" t="s">
        <v>371</v>
      </c>
      <c r="I100">
        <v>4735</v>
      </c>
      <c r="J100" t="s">
        <v>762</v>
      </c>
      <c r="K100">
        <v>746571173</v>
      </c>
      <c r="L100">
        <v>458684158</v>
      </c>
      <c r="M100" t="s">
        <v>763</v>
      </c>
      <c r="N100" t="s">
        <v>270</v>
      </c>
      <c r="O100" s="19">
        <v>36522</v>
      </c>
      <c r="P100">
        <v>12</v>
      </c>
      <c r="Q100" t="s">
        <v>45</v>
      </c>
      <c r="R100">
        <v>1019065</v>
      </c>
      <c r="T100" t="s">
        <v>271</v>
      </c>
      <c r="AA100" s="19">
        <v>42870</v>
      </c>
      <c r="AB100">
        <v>1</v>
      </c>
      <c r="AC100">
        <v>1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 s="19">
        <v>42882</v>
      </c>
      <c r="AO100" s="19">
        <v>42883</v>
      </c>
      <c r="AP100" t="s">
        <v>764</v>
      </c>
      <c r="AU100">
        <v>0</v>
      </c>
      <c r="AV100" t="s">
        <v>510</v>
      </c>
      <c r="AW100" t="s">
        <v>929</v>
      </c>
      <c r="AX100" t="s">
        <v>759</v>
      </c>
      <c r="AY100" t="s">
        <v>765</v>
      </c>
      <c r="BB100" t="s">
        <v>277</v>
      </c>
      <c r="BC100">
        <v>60009030</v>
      </c>
      <c r="BE100">
        <v>1019065</v>
      </c>
      <c r="BF100">
        <v>0</v>
      </c>
      <c r="BH100" t="s">
        <v>759</v>
      </c>
      <c r="BI100" t="s">
        <v>271</v>
      </c>
      <c r="BJ100">
        <v>90</v>
      </c>
      <c r="BK100">
        <v>1</v>
      </c>
    </row>
    <row r="101" spans="1:63" x14ac:dyDescent="0.35">
      <c r="A101">
        <v>820337</v>
      </c>
      <c r="B101" t="s">
        <v>457</v>
      </c>
      <c r="C101" t="s">
        <v>708</v>
      </c>
      <c r="D101" t="s">
        <v>135</v>
      </c>
      <c r="E101" t="s">
        <v>709</v>
      </c>
      <c r="F101" t="s">
        <v>710</v>
      </c>
      <c r="G101" t="s">
        <v>711</v>
      </c>
      <c r="H101" t="s">
        <v>282</v>
      </c>
      <c r="I101">
        <v>4413</v>
      </c>
      <c r="J101" t="s">
        <v>712</v>
      </c>
      <c r="K101">
        <v>746657570</v>
      </c>
      <c r="L101">
        <v>409270995</v>
      </c>
      <c r="M101" t="s">
        <v>713</v>
      </c>
      <c r="N101" t="s">
        <v>277</v>
      </c>
      <c r="O101" s="19">
        <v>38733</v>
      </c>
      <c r="P101">
        <v>6</v>
      </c>
      <c r="Q101" t="s">
        <v>136</v>
      </c>
      <c r="R101">
        <v>1014262</v>
      </c>
      <c r="T101" t="s">
        <v>271</v>
      </c>
      <c r="U101" t="s">
        <v>714</v>
      </c>
      <c r="V101" t="s">
        <v>715</v>
      </c>
      <c r="W101">
        <v>429657570</v>
      </c>
      <c r="AA101" s="19">
        <v>42870</v>
      </c>
      <c r="AB101">
        <v>2</v>
      </c>
      <c r="AC101">
        <v>1</v>
      </c>
      <c r="AD101">
        <v>0</v>
      </c>
      <c r="AE101">
        <v>0</v>
      </c>
      <c r="AF101">
        <v>1</v>
      </c>
      <c r="AG101">
        <v>1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 s="19">
        <v>42882</v>
      </c>
      <c r="AO101" s="19">
        <v>42883</v>
      </c>
      <c r="AR101" t="s">
        <v>716</v>
      </c>
      <c r="AS101" t="s">
        <v>717</v>
      </c>
      <c r="AU101">
        <v>0</v>
      </c>
      <c r="AV101" t="s">
        <v>718</v>
      </c>
      <c r="AW101" t="s">
        <v>719</v>
      </c>
      <c r="AX101" t="s">
        <v>135</v>
      </c>
      <c r="AY101" t="s">
        <v>50</v>
      </c>
      <c r="BB101" t="s">
        <v>277</v>
      </c>
      <c r="BC101">
        <v>60005612</v>
      </c>
      <c r="BD101">
        <v>6610</v>
      </c>
      <c r="BE101">
        <v>4007810</v>
      </c>
      <c r="BF101">
        <v>0</v>
      </c>
      <c r="BH101" t="s">
        <v>714</v>
      </c>
      <c r="BI101" t="s">
        <v>271</v>
      </c>
      <c r="BJ101">
        <v>185</v>
      </c>
      <c r="BK101">
        <v>1</v>
      </c>
    </row>
    <row r="102" spans="1:63" x14ac:dyDescent="0.35">
      <c r="A102">
        <v>820337</v>
      </c>
      <c r="B102" t="s">
        <v>457</v>
      </c>
      <c r="C102" t="s">
        <v>708</v>
      </c>
      <c r="D102" t="s">
        <v>135</v>
      </c>
      <c r="E102" t="s">
        <v>709</v>
      </c>
      <c r="F102" t="s">
        <v>710</v>
      </c>
      <c r="G102" t="s">
        <v>711</v>
      </c>
      <c r="H102" t="s">
        <v>282</v>
      </c>
      <c r="I102">
        <v>4413</v>
      </c>
      <c r="J102" t="s">
        <v>712</v>
      </c>
      <c r="K102">
        <v>746657570</v>
      </c>
      <c r="L102">
        <v>409270995</v>
      </c>
      <c r="M102" t="s">
        <v>713</v>
      </c>
      <c r="N102" t="s">
        <v>277</v>
      </c>
      <c r="O102" s="19">
        <v>38733</v>
      </c>
      <c r="P102">
        <v>6</v>
      </c>
      <c r="Q102" t="s">
        <v>136</v>
      </c>
      <c r="R102">
        <v>1014262</v>
      </c>
      <c r="T102" t="s">
        <v>271</v>
      </c>
      <c r="U102" t="s">
        <v>714</v>
      </c>
      <c r="V102" t="s">
        <v>715</v>
      </c>
      <c r="W102">
        <v>429657570</v>
      </c>
      <c r="AA102" s="19">
        <v>42870</v>
      </c>
      <c r="AB102">
        <v>2</v>
      </c>
      <c r="AC102">
        <v>1</v>
      </c>
      <c r="AD102">
        <v>0</v>
      </c>
      <c r="AE102">
        <v>0</v>
      </c>
      <c r="AF102">
        <v>1</v>
      </c>
      <c r="AG102">
        <v>1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 s="19">
        <v>42882</v>
      </c>
      <c r="AO102" s="19">
        <v>42883</v>
      </c>
      <c r="AR102" t="s">
        <v>716</v>
      </c>
      <c r="AS102" t="s">
        <v>717</v>
      </c>
      <c r="AU102">
        <v>0</v>
      </c>
      <c r="AV102" t="s">
        <v>718</v>
      </c>
      <c r="AW102" t="s">
        <v>719</v>
      </c>
      <c r="AX102" t="s">
        <v>135</v>
      </c>
      <c r="AY102" t="s">
        <v>137</v>
      </c>
      <c r="BB102" t="s">
        <v>277</v>
      </c>
      <c r="BC102">
        <v>60003583</v>
      </c>
      <c r="BD102">
        <v>6894</v>
      </c>
      <c r="BE102">
        <v>4007810</v>
      </c>
      <c r="BF102">
        <v>0</v>
      </c>
      <c r="BH102" t="s">
        <v>714</v>
      </c>
      <c r="BI102" t="s">
        <v>271</v>
      </c>
      <c r="BJ102">
        <v>185</v>
      </c>
      <c r="BK102">
        <v>1</v>
      </c>
    </row>
    <row r="103" spans="1:63" x14ac:dyDescent="0.35">
      <c r="A103">
        <v>820348</v>
      </c>
      <c r="B103" t="s">
        <v>733</v>
      </c>
      <c r="C103" t="s">
        <v>708</v>
      </c>
      <c r="D103" t="s">
        <v>91</v>
      </c>
      <c r="E103" t="s">
        <v>709</v>
      </c>
      <c r="F103" t="s">
        <v>710</v>
      </c>
      <c r="G103" t="s">
        <v>711</v>
      </c>
      <c r="H103" t="s">
        <v>282</v>
      </c>
      <c r="I103">
        <v>4413</v>
      </c>
      <c r="J103" t="s">
        <v>712</v>
      </c>
      <c r="K103">
        <v>746657570</v>
      </c>
      <c r="L103">
        <v>409270995</v>
      </c>
      <c r="M103" t="s">
        <v>713</v>
      </c>
      <c r="N103" t="s">
        <v>277</v>
      </c>
      <c r="O103" s="19">
        <v>38196</v>
      </c>
      <c r="P103">
        <v>7</v>
      </c>
      <c r="Q103" t="s">
        <v>156</v>
      </c>
      <c r="R103">
        <v>1014256</v>
      </c>
      <c r="T103" t="s">
        <v>271</v>
      </c>
      <c r="U103" t="s">
        <v>714</v>
      </c>
      <c r="V103" t="s">
        <v>715</v>
      </c>
      <c r="W103">
        <v>429657570</v>
      </c>
      <c r="Z103" t="s">
        <v>734</v>
      </c>
      <c r="AA103" s="19">
        <v>42870</v>
      </c>
      <c r="AB103">
        <v>1</v>
      </c>
      <c r="AC103">
        <v>1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 s="19">
        <v>42882</v>
      </c>
      <c r="AO103" s="19">
        <v>42883</v>
      </c>
      <c r="AR103" t="s">
        <v>735</v>
      </c>
      <c r="AS103" t="s">
        <v>717</v>
      </c>
      <c r="AU103">
        <v>0</v>
      </c>
      <c r="AV103" t="s">
        <v>288</v>
      </c>
      <c r="AW103" t="s">
        <v>289</v>
      </c>
      <c r="AX103" t="s">
        <v>91</v>
      </c>
      <c r="AY103" t="s">
        <v>92</v>
      </c>
      <c r="BB103" t="s">
        <v>277</v>
      </c>
      <c r="BC103">
        <v>40017181</v>
      </c>
      <c r="BD103">
        <v>6729</v>
      </c>
      <c r="BE103">
        <v>4007810</v>
      </c>
      <c r="BF103">
        <v>0</v>
      </c>
      <c r="BH103" t="s">
        <v>736</v>
      </c>
      <c r="BI103" t="s">
        <v>271</v>
      </c>
      <c r="BJ103">
        <v>90</v>
      </c>
      <c r="BK103">
        <v>1</v>
      </c>
    </row>
    <row r="104" spans="1:63" x14ac:dyDescent="0.35">
      <c r="A104">
        <v>814135</v>
      </c>
      <c r="B104" t="s">
        <v>379</v>
      </c>
      <c r="C104" t="s">
        <v>380</v>
      </c>
      <c r="D104" t="s">
        <v>61</v>
      </c>
      <c r="E104" t="s">
        <v>381</v>
      </c>
      <c r="G104" t="s">
        <v>319</v>
      </c>
      <c r="H104" t="s">
        <v>282</v>
      </c>
      <c r="I104">
        <v>4370</v>
      </c>
      <c r="J104" t="s">
        <v>382</v>
      </c>
      <c r="K104">
        <v>746614492</v>
      </c>
      <c r="L104">
        <v>746614492</v>
      </c>
      <c r="M104" t="s">
        <v>383</v>
      </c>
      <c r="N104" t="s">
        <v>270</v>
      </c>
      <c r="O104" s="19">
        <v>36722</v>
      </c>
      <c r="P104">
        <v>11</v>
      </c>
      <c r="Q104" t="s">
        <v>77</v>
      </c>
      <c r="R104">
        <v>1019103</v>
      </c>
      <c r="T104" t="s">
        <v>271</v>
      </c>
      <c r="U104" t="s">
        <v>384</v>
      </c>
      <c r="V104" t="s">
        <v>384</v>
      </c>
      <c r="W104">
        <v>407161140</v>
      </c>
      <c r="AA104" s="19">
        <v>42859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 s="19">
        <v>42882</v>
      </c>
      <c r="AO104" s="19">
        <v>42883</v>
      </c>
      <c r="AU104">
        <v>0</v>
      </c>
      <c r="AV104" t="s">
        <v>275</v>
      </c>
      <c r="AW104" t="s">
        <v>276</v>
      </c>
      <c r="AX104" t="s">
        <v>61</v>
      </c>
      <c r="AY104" t="s">
        <v>189</v>
      </c>
      <c r="BB104" t="s">
        <v>277</v>
      </c>
      <c r="BC104">
        <v>4100415</v>
      </c>
      <c r="BD104">
        <v>7354</v>
      </c>
      <c r="BE104">
        <v>4100415</v>
      </c>
      <c r="BF104">
        <v>0</v>
      </c>
      <c r="BH104" t="s">
        <v>385</v>
      </c>
      <c r="BI104" t="s">
        <v>271</v>
      </c>
      <c r="BJ104">
        <v>70</v>
      </c>
      <c r="BK104">
        <v>1</v>
      </c>
    </row>
    <row r="105" spans="1:63" x14ac:dyDescent="0.35">
      <c r="A105">
        <v>816640</v>
      </c>
      <c r="B105" t="s">
        <v>379</v>
      </c>
      <c r="C105" t="s">
        <v>380</v>
      </c>
      <c r="D105" t="s">
        <v>61</v>
      </c>
      <c r="E105" t="s">
        <v>381</v>
      </c>
      <c r="G105" t="s">
        <v>319</v>
      </c>
      <c r="H105" t="s">
        <v>282</v>
      </c>
      <c r="I105">
        <v>4370</v>
      </c>
      <c r="J105" t="s">
        <v>382</v>
      </c>
      <c r="K105">
        <v>746614492</v>
      </c>
      <c r="L105">
        <v>407161140</v>
      </c>
      <c r="M105" t="s">
        <v>383</v>
      </c>
      <c r="N105" t="s">
        <v>270</v>
      </c>
      <c r="O105" s="19">
        <v>36722</v>
      </c>
      <c r="P105">
        <v>11</v>
      </c>
      <c r="Q105" t="s">
        <v>77</v>
      </c>
      <c r="R105">
        <v>1019103</v>
      </c>
      <c r="T105" t="s">
        <v>271</v>
      </c>
      <c r="U105" t="s">
        <v>384</v>
      </c>
      <c r="V105" t="s">
        <v>384</v>
      </c>
      <c r="W105">
        <v>407161140</v>
      </c>
      <c r="AA105" s="19">
        <v>42863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 s="19">
        <v>42882</v>
      </c>
      <c r="AO105" s="19">
        <v>42863</v>
      </c>
      <c r="AU105">
        <v>814135</v>
      </c>
      <c r="AV105" t="s">
        <v>288</v>
      </c>
      <c r="AW105" t="s">
        <v>289</v>
      </c>
      <c r="AX105" t="s">
        <v>61</v>
      </c>
      <c r="AY105" t="s">
        <v>150</v>
      </c>
      <c r="BB105" t="s">
        <v>277</v>
      </c>
      <c r="BC105">
        <v>60005217</v>
      </c>
      <c r="BD105">
        <v>7381</v>
      </c>
      <c r="BE105">
        <v>4100265</v>
      </c>
      <c r="BF105">
        <v>0</v>
      </c>
      <c r="BH105" t="s">
        <v>48</v>
      </c>
      <c r="BI105" t="s">
        <v>271</v>
      </c>
      <c r="BJ105">
        <v>50</v>
      </c>
      <c r="BK105">
        <v>1</v>
      </c>
    </row>
    <row r="106" spans="1:63" x14ac:dyDescent="0.35">
      <c r="A106">
        <v>820614</v>
      </c>
      <c r="B106" t="s">
        <v>833</v>
      </c>
      <c r="C106" t="s">
        <v>834</v>
      </c>
      <c r="D106" t="s">
        <v>127</v>
      </c>
      <c r="E106" t="s">
        <v>835</v>
      </c>
      <c r="G106" t="s">
        <v>836</v>
      </c>
      <c r="H106" t="s">
        <v>294</v>
      </c>
      <c r="I106">
        <v>4352</v>
      </c>
      <c r="J106" t="s">
        <v>837</v>
      </c>
      <c r="K106" t="s">
        <v>838</v>
      </c>
      <c r="L106">
        <v>424245377</v>
      </c>
      <c r="M106" t="s">
        <v>839</v>
      </c>
      <c r="N106" t="s">
        <v>270</v>
      </c>
      <c r="O106" s="19">
        <v>38705</v>
      </c>
      <c r="P106">
        <v>6</v>
      </c>
      <c r="Q106" t="s">
        <v>128</v>
      </c>
      <c r="R106">
        <v>1015240</v>
      </c>
      <c r="T106" t="s">
        <v>271</v>
      </c>
      <c r="U106" t="s">
        <v>840</v>
      </c>
      <c r="V106" t="s">
        <v>840</v>
      </c>
      <c r="W106">
        <v>424245377</v>
      </c>
      <c r="AA106" s="19">
        <v>42870</v>
      </c>
      <c r="AB106">
        <v>1</v>
      </c>
      <c r="AC106">
        <v>1</v>
      </c>
      <c r="AD106">
        <v>0</v>
      </c>
      <c r="AE106">
        <v>0</v>
      </c>
      <c r="AF106">
        <v>0</v>
      </c>
      <c r="AG106">
        <v>0</v>
      </c>
      <c r="AH106">
        <v>1</v>
      </c>
      <c r="AI106">
        <v>1</v>
      </c>
      <c r="AJ106">
        <v>0</v>
      </c>
      <c r="AK106">
        <v>0</v>
      </c>
      <c r="AL106">
        <v>0</v>
      </c>
      <c r="AM106">
        <v>0</v>
      </c>
      <c r="AN106" s="19">
        <v>42882</v>
      </c>
      <c r="AO106" s="19">
        <v>42883</v>
      </c>
      <c r="AR106" t="s">
        <v>841</v>
      </c>
      <c r="AU106">
        <v>0</v>
      </c>
      <c r="AV106" t="s">
        <v>301</v>
      </c>
      <c r="AW106" t="s">
        <v>302</v>
      </c>
      <c r="AX106" t="s">
        <v>127</v>
      </c>
      <c r="AY106" t="s">
        <v>18</v>
      </c>
      <c r="BB106" t="s">
        <v>277</v>
      </c>
      <c r="BC106">
        <v>60009934</v>
      </c>
      <c r="BD106">
        <v>7349</v>
      </c>
      <c r="BE106">
        <v>1015240</v>
      </c>
      <c r="BF106">
        <v>0</v>
      </c>
      <c r="BH106" t="s">
        <v>127</v>
      </c>
      <c r="BI106" t="s">
        <v>271</v>
      </c>
      <c r="BJ106">
        <v>155</v>
      </c>
      <c r="BK106">
        <v>1</v>
      </c>
    </row>
    <row r="107" spans="1:63" x14ac:dyDescent="0.35">
      <c r="A107">
        <v>820614</v>
      </c>
      <c r="B107" t="s">
        <v>833</v>
      </c>
      <c r="C107" t="s">
        <v>834</v>
      </c>
      <c r="D107" t="s">
        <v>127</v>
      </c>
      <c r="E107" t="s">
        <v>835</v>
      </c>
      <c r="G107" t="s">
        <v>836</v>
      </c>
      <c r="H107" t="s">
        <v>294</v>
      </c>
      <c r="I107">
        <v>4352</v>
      </c>
      <c r="J107" t="s">
        <v>837</v>
      </c>
      <c r="K107" t="s">
        <v>838</v>
      </c>
      <c r="L107">
        <v>424245377</v>
      </c>
      <c r="M107" t="s">
        <v>839</v>
      </c>
      <c r="N107" t="s">
        <v>270</v>
      </c>
      <c r="O107" s="19">
        <v>38705</v>
      </c>
      <c r="P107">
        <v>6</v>
      </c>
      <c r="Q107" t="s">
        <v>128</v>
      </c>
      <c r="R107">
        <v>1015240</v>
      </c>
      <c r="T107" t="s">
        <v>271</v>
      </c>
      <c r="U107" t="s">
        <v>840</v>
      </c>
      <c r="V107" t="s">
        <v>840</v>
      </c>
      <c r="W107">
        <v>424245377</v>
      </c>
      <c r="AA107" s="19">
        <v>42870</v>
      </c>
      <c r="AB107">
        <v>1</v>
      </c>
      <c r="AC107">
        <v>1</v>
      </c>
      <c r="AD107">
        <v>0</v>
      </c>
      <c r="AE107">
        <v>0</v>
      </c>
      <c r="AF107">
        <v>0</v>
      </c>
      <c r="AG107">
        <v>0</v>
      </c>
      <c r="AH107">
        <v>1</v>
      </c>
      <c r="AI107">
        <v>1</v>
      </c>
      <c r="AJ107">
        <v>0</v>
      </c>
      <c r="AK107">
        <v>0</v>
      </c>
      <c r="AL107">
        <v>0</v>
      </c>
      <c r="AM107">
        <v>0</v>
      </c>
      <c r="AN107" s="19">
        <v>42882</v>
      </c>
      <c r="AO107" s="19">
        <v>42883</v>
      </c>
      <c r="AR107" t="s">
        <v>841</v>
      </c>
      <c r="AU107">
        <v>0</v>
      </c>
      <c r="AV107" t="s">
        <v>376</v>
      </c>
      <c r="AW107" t="s">
        <v>377</v>
      </c>
      <c r="AX107" t="s">
        <v>127</v>
      </c>
      <c r="AY107" t="s">
        <v>134</v>
      </c>
      <c r="BB107" t="s">
        <v>277</v>
      </c>
      <c r="BC107">
        <v>60006130</v>
      </c>
      <c r="BD107">
        <v>6732</v>
      </c>
      <c r="BE107">
        <v>1015240</v>
      </c>
      <c r="BF107">
        <v>0</v>
      </c>
      <c r="BH107" t="s">
        <v>127</v>
      </c>
      <c r="BI107" t="s">
        <v>271</v>
      </c>
      <c r="BJ107">
        <v>155</v>
      </c>
      <c r="BK107">
        <v>1</v>
      </c>
    </row>
    <row r="108" spans="1:63" x14ac:dyDescent="0.35">
      <c r="A108">
        <v>820574</v>
      </c>
      <c r="B108" t="s">
        <v>803</v>
      </c>
      <c r="C108" t="s">
        <v>804</v>
      </c>
      <c r="D108" t="s">
        <v>174</v>
      </c>
      <c r="E108">
        <v>94</v>
      </c>
      <c r="F108" t="s">
        <v>805</v>
      </c>
      <c r="G108" t="s">
        <v>319</v>
      </c>
      <c r="H108" t="s">
        <v>294</v>
      </c>
      <c r="I108">
        <v>4370</v>
      </c>
      <c r="J108" t="s">
        <v>382</v>
      </c>
      <c r="K108">
        <v>746614492</v>
      </c>
      <c r="L108">
        <v>746614492</v>
      </c>
      <c r="M108" t="s">
        <v>383</v>
      </c>
      <c r="N108" t="s">
        <v>270</v>
      </c>
      <c r="O108" s="19">
        <v>38161</v>
      </c>
      <c r="P108">
        <v>8</v>
      </c>
      <c r="Q108" t="s">
        <v>8</v>
      </c>
      <c r="R108">
        <v>1021246</v>
      </c>
      <c r="T108" t="s">
        <v>271</v>
      </c>
      <c r="U108" t="s">
        <v>384</v>
      </c>
      <c r="V108" t="s">
        <v>384</v>
      </c>
      <c r="W108">
        <v>407161140</v>
      </c>
      <c r="AA108" s="19">
        <v>42870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 s="19">
        <v>42882</v>
      </c>
      <c r="AO108" s="19">
        <v>42883</v>
      </c>
      <c r="AU108">
        <v>0</v>
      </c>
      <c r="AV108" t="s">
        <v>313</v>
      </c>
      <c r="AW108" t="s">
        <v>314</v>
      </c>
      <c r="AX108" t="s">
        <v>174</v>
      </c>
      <c r="AY108" t="s">
        <v>175</v>
      </c>
      <c r="BB108" t="s">
        <v>277</v>
      </c>
      <c r="BC108">
        <v>40017308</v>
      </c>
      <c r="BD108">
        <v>7388</v>
      </c>
      <c r="BE108">
        <v>4100415</v>
      </c>
      <c r="BF108">
        <v>0</v>
      </c>
      <c r="BH108" t="s">
        <v>385</v>
      </c>
      <c r="BI108" t="s">
        <v>271</v>
      </c>
      <c r="BJ108">
        <v>70</v>
      </c>
      <c r="BK108">
        <v>1</v>
      </c>
    </row>
    <row r="109" spans="1:63" x14ac:dyDescent="0.35">
      <c r="A109">
        <v>820089</v>
      </c>
      <c r="B109" t="s">
        <v>644</v>
      </c>
      <c r="C109" t="s">
        <v>645</v>
      </c>
      <c r="D109" t="s">
        <v>74</v>
      </c>
      <c r="J109" t="s">
        <v>646</v>
      </c>
      <c r="K109">
        <v>428664139</v>
      </c>
      <c r="L109">
        <v>428664139</v>
      </c>
      <c r="M109" t="s">
        <v>647</v>
      </c>
      <c r="N109" t="s">
        <v>270</v>
      </c>
      <c r="O109" s="19">
        <v>37886</v>
      </c>
      <c r="P109">
        <v>8</v>
      </c>
      <c r="Q109" t="s">
        <v>8</v>
      </c>
      <c r="R109">
        <v>4100324</v>
      </c>
      <c r="T109" t="s">
        <v>271</v>
      </c>
      <c r="U109" t="s">
        <v>648</v>
      </c>
      <c r="V109" t="s">
        <v>648</v>
      </c>
      <c r="W109">
        <v>428664139</v>
      </c>
      <c r="AA109" s="19">
        <v>42869</v>
      </c>
      <c r="AB109">
        <v>1</v>
      </c>
      <c r="AC109">
        <v>1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 s="19">
        <v>42883</v>
      </c>
      <c r="AO109" s="19">
        <v>42883</v>
      </c>
      <c r="AU109">
        <v>0</v>
      </c>
      <c r="AV109" t="s">
        <v>275</v>
      </c>
      <c r="AW109" t="s">
        <v>276</v>
      </c>
      <c r="AX109" t="s">
        <v>74</v>
      </c>
      <c r="AY109" t="s">
        <v>75</v>
      </c>
      <c r="BB109" t="s">
        <v>277</v>
      </c>
      <c r="BC109">
        <v>41000577</v>
      </c>
      <c r="BD109">
        <v>6505</v>
      </c>
      <c r="BE109">
        <v>4100324</v>
      </c>
      <c r="BF109">
        <v>0</v>
      </c>
      <c r="BH109" t="s">
        <v>74</v>
      </c>
      <c r="BI109" t="s">
        <v>271</v>
      </c>
      <c r="BJ109">
        <v>90</v>
      </c>
      <c r="BK109">
        <v>1</v>
      </c>
    </row>
    <row r="110" spans="1:63" x14ac:dyDescent="0.35">
      <c r="A110">
        <v>820129</v>
      </c>
      <c r="B110" t="s">
        <v>457</v>
      </c>
      <c r="C110" t="s">
        <v>649</v>
      </c>
      <c r="D110" t="s">
        <v>650</v>
      </c>
      <c r="E110" t="s">
        <v>651</v>
      </c>
      <c r="H110" t="s">
        <v>294</v>
      </c>
      <c r="J110" t="s">
        <v>652</v>
      </c>
      <c r="K110">
        <v>428630012</v>
      </c>
      <c r="L110">
        <v>429630784</v>
      </c>
      <c r="M110" t="s">
        <v>653</v>
      </c>
      <c r="N110" t="s">
        <v>270</v>
      </c>
      <c r="O110" s="19">
        <v>37083</v>
      </c>
      <c r="P110">
        <v>11</v>
      </c>
      <c r="Q110" t="s">
        <v>20</v>
      </c>
      <c r="R110">
        <v>4101406</v>
      </c>
      <c r="T110" t="s">
        <v>271</v>
      </c>
      <c r="V110" t="s">
        <v>654</v>
      </c>
      <c r="W110">
        <v>428630012</v>
      </c>
      <c r="AA110" s="19">
        <v>42870</v>
      </c>
      <c r="AB110">
        <v>1</v>
      </c>
      <c r="AC110">
        <v>1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 s="19">
        <v>42882</v>
      </c>
      <c r="AO110" s="19">
        <v>42883</v>
      </c>
      <c r="AS110" t="s">
        <v>655</v>
      </c>
      <c r="AU110">
        <v>0</v>
      </c>
      <c r="AV110" t="s">
        <v>510</v>
      </c>
      <c r="AW110" t="s">
        <v>929</v>
      </c>
      <c r="AX110" t="s">
        <v>650</v>
      </c>
      <c r="AY110" t="s">
        <v>656</v>
      </c>
      <c r="BB110" t="s">
        <v>277</v>
      </c>
      <c r="BC110">
        <v>60007799</v>
      </c>
      <c r="BE110">
        <v>4101406</v>
      </c>
      <c r="BF110">
        <v>0</v>
      </c>
      <c r="BH110" t="s">
        <v>650</v>
      </c>
      <c r="BI110" t="s">
        <v>271</v>
      </c>
      <c r="BJ110">
        <v>90</v>
      </c>
      <c r="BK110">
        <v>1</v>
      </c>
    </row>
    <row r="111" spans="1:63" x14ac:dyDescent="0.35">
      <c r="A111">
        <v>820648</v>
      </c>
      <c r="B111" t="s">
        <v>692</v>
      </c>
      <c r="C111" t="s">
        <v>842</v>
      </c>
      <c r="D111" t="s">
        <v>116</v>
      </c>
      <c r="E111" t="s">
        <v>843</v>
      </c>
      <c r="G111" t="s">
        <v>844</v>
      </c>
      <c r="H111" t="s">
        <v>282</v>
      </c>
      <c r="I111">
        <v>4361</v>
      </c>
      <c r="J111" t="s">
        <v>845</v>
      </c>
      <c r="K111">
        <v>746963129</v>
      </c>
      <c r="L111">
        <v>409963129</v>
      </c>
      <c r="M111" t="s">
        <v>846</v>
      </c>
      <c r="N111" t="s">
        <v>270</v>
      </c>
      <c r="O111" s="19">
        <v>37288</v>
      </c>
      <c r="P111">
        <v>10</v>
      </c>
      <c r="Q111" t="s">
        <v>130</v>
      </c>
      <c r="R111">
        <v>4013912</v>
      </c>
      <c r="T111" t="s">
        <v>271</v>
      </c>
      <c r="U111" t="s">
        <v>847</v>
      </c>
      <c r="V111" t="s">
        <v>847</v>
      </c>
      <c r="W111">
        <v>409963129</v>
      </c>
      <c r="X111" t="s">
        <v>848</v>
      </c>
      <c r="AA111" s="19">
        <v>42870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 s="19">
        <v>42882</v>
      </c>
      <c r="AO111" s="19">
        <v>42883</v>
      </c>
      <c r="AP111" t="s">
        <v>97</v>
      </c>
      <c r="AQ111" t="s">
        <v>692</v>
      </c>
      <c r="AR111" t="s">
        <v>849</v>
      </c>
      <c r="AS111" t="s">
        <v>850</v>
      </c>
      <c r="AU111">
        <v>0</v>
      </c>
      <c r="AV111" t="s">
        <v>326</v>
      </c>
      <c r="AW111" t="s">
        <v>327</v>
      </c>
      <c r="AX111" t="s">
        <v>116</v>
      </c>
      <c r="AY111" t="s">
        <v>117</v>
      </c>
      <c r="BB111" t="s">
        <v>277</v>
      </c>
      <c r="BD111">
        <v>6983</v>
      </c>
      <c r="BF111">
        <v>0</v>
      </c>
      <c r="BI111" t="s">
        <v>271</v>
      </c>
      <c r="BJ111">
        <v>170</v>
      </c>
      <c r="BK111">
        <v>1</v>
      </c>
    </row>
    <row r="112" spans="1:63" x14ac:dyDescent="0.35">
      <c r="A112">
        <v>820648</v>
      </c>
      <c r="B112" t="s">
        <v>692</v>
      </c>
      <c r="C112" t="s">
        <v>842</v>
      </c>
      <c r="D112" t="s">
        <v>116</v>
      </c>
      <c r="E112" t="s">
        <v>843</v>
      </c>
      <c r="G112" t="s">
        <v>844</v>
      </c>
      <c r="H112" t="s">
        <v>282</v>
      </c>
      <c r="I112">
        <v>4361</v>
      </c>
      <c r="J112" t="s">
        <v>845</v>
      </c>
      <c r="K112">
        <v>746963129</v>
      </c>
      <c r="L112">
        <v>409963129</v>
      </c>
      <c r="M112" t="s">
        <v>846</v>
      </c>
      <c r="N112" t="s">
        <v>270</v>
      </c>
      <c r="O112" s="19">
        <v>37288</v>
      </c>
      <c r="P112">
        <v>10</v>
      </c>
      <c r="Q112" t="s">
        <v>130</v>
      </c>
      <c r="R112">
        <v>4013912</v>
      </c>
      <c r="T112" t="s">
        <v>271</v>
      </c>
      <c r="U112" t="s">
        <v>847</v>
      </c>
      <c r="V112" t="s">
        <v>847</v>
      </c>
      <c r="W112">
        <v>409963129</v>
      </c>
      <c r="X112" t="s">
        <v>848</v>
      </c>
      <c r="AA112" s="19">
        <v>42870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 s="19">
        <v>42882</v>
      </c>
      <c r="AO112" s="19">
        <v>42883</v>
      </c>
      <c r="AP112" t="s">
        <v>97</v>
      </c>
      <c r="AQ112" t="s">
        <v>692</v>
      </c>
      <c r="AR112" t="s">
        <v>849</v>
      </c>
      <c r="AS112" t="s">
        <v>850</v>
      </c>
      <c r="AU112">
        <v>0</v>
      </c>
      <c r="AV112" t="s">
        <v>432</v>
      </c>
      <c r="AW112" t="s">
        <v>433</v>
      </c>
      <c r="AX112" t="s">
        <v>116</v>
      </c>
      <c r="AY112" t="s">
        <v>117</v>
      </c>
      <c r="BB112" t="s">
        <v>277</v>
      </c>
      <c r="BD112">
        <v>6983</v>
      </c>
      <c r="BF112">
        <v>0</v>
      </c>
      <c r="BI112" t="s">
        <v>271</v>
      </c>
      <c r="BJ112">
        <v>170</v>
      </c>
      <c r="BK112">
        <v>1</v>
      </c>
    </row>
    <row r="113" spans="1:63" x14ac:dyDescent="0.35">
      <c r="A113">
        <v>820648</v>
      </c>
      <c r="B113" t="s">
        <v>692</v>
      </c>
      <c r="C113" t="s">
        <v>842</v>
      </c>
      <c r="D113" t="s">
        <v>116</v>
      </c>
      <c r="E113" t="s">
        <v>843</v>
      </c>
      <c r="G113" t="s">
        <v>844</v>
      </c>
      <c r="H113" t="s">
        <v>282</v>
      </c>
      <c r="I113">
        <v>4361</v>
      </c>
      <c r="J113" t="s">
        <v>845</v>
      </c>
      <c r="K113">
        <v>746963129</v>
      </c>
      <c r="L113">
        <v>409963129</v>
      </c>
      <c r="M113" t="s">
        <v>846</v>
      </c>
      <c r="N113" t="s">
        <v>270</v>
      </c>
      <c r="O113" s="19">
        <v>37288</v>
      </c>
      <c r="P113">
        <v>10</v>
      </c>
      <c r="Q113" t="s">
        <v>130</v>
      </c>
      <c r="R113">
        <v>4013912</v>
      </c>
      <c r="T113" t="s">
        <v>271</v>
      </c>
      <c r="U113" t="s">
        <v>847</v>
      </c>
      <c r="V113" t="s">
        <v>847</v>
      </c>
      <c r="W113">
        <v>409963129</v>
      </c>
      <c r="X113" t="s">
        <v>848</v>
      </c>
      <c r="AA113" s="19">
        <v>42870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 s="19">
        <v>42882</v>
      </c>
      <c r="AO113" s="19">
        <v>42883</v>
      </c>
      <c r="AP113" t="s">
        <v>97</v>
      </c>
      <c r="AQ113" t="s">
        <v>692</v>
      </c>
      <c r="AR113" t="s">
        <v>849</v>
      </c>
      <c r="AS113" t="s">
        <v>850</v>
      </c>
      <c r="AU113">
        <v>0</v>
      </c>
      <c r="AV113" t="s">
        <v>432</v>
      </c>
      <c r="AW113" t="s">
        <v>433</v>
      </c>
      <c r="AX113" t="s">
        <v>116</v>
      </c>
      <c r="AY113" t="s">
        <v>112</v>
      </c>
      <c r="BB113" t="s">
        <v>277</v>
      </c>
      <c r="BD113">
        <v>6909</v>
      </c>
      <c r="BF113">
        <v>0</v>
      </c>
      <c r="BI113" t="s">
        <v>271</v>
      </c>
      <c r="BJ113">
        <v>170</v>
      </c>
      <c r="BK113">
        <v>1</v>
      </c>
    </row>
    <row r="114" spans="1:63" x14ac:dyDescent="0.35">
      <c r="A114">
        <v>820654</v>
      </c>
      <c r="B114" t="s">
        <v>851</v>
      </c>
      <c r="C114" t="s">
        <v>842</v>
      </c>
      <c r="D114" t="s">
        <v>97</v>
      </c>
      <c r="E114" t="s">
        <v>843</v>
      </c>
      <c r="G114" t="s">
        <v>844</v>
      </c>
      <c r="H114" t="s">
        <v>282</v>
      </c>
      <c r="I114">
        <v>4361</v>
      </c>
      <c r="J114" t="s">
        <v>845</v>
      </c>
      <c r="K114" t="s">
        <v>852</v>
      </c>
      <c r="L114">
        <v>409963129</v>
      </c>
      <c r="M114" t="s">
        <v>846</v>
      </c>
      <c r="N114" t="s">
        <v>270</v>
      </c>
      <c r="O114" s="19">
        <v>38338</v>
      </c>
      <c r="P114">
        <v>7</v>
      </c>
      <c r="Q114" t="s">
        <v>130</v>
      </c>
      <c r="R114">
        <v>4014496</v>
      </c>
      <c r="T114" t="s">
        <v>271</v>
      </c>
      <c r="U114" t="s">
        <v>853</v>
      </c>
      <c r="V114" t="s">
        <v>853</v>
      </c>
      <c r="W114">
        <v>409963129</v>
      </c>
      <c r="AA114" s="19">
        <v>42870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 s="19">
        <v>42882</v>
      </c>
      <c r="AO114" s="19">
        <v>42883</v>
      </c>
      <c r="AP114" t="s">
        <v>116</v>
      </c>
      <c r="AR114" t="s">
        <v>854</v>
      </c>
      <c r="AS114" t="s">
        <v>855</v>
      </c>
      <c r="AU114">
        <v>0</v>
      </c>
      <c r="AV114" t="s">
        <v>288</v>
      </c>
      <c r="AW114" t="s">
        <v>289</v>
      </c>
      <c r="AX114" t="s">
        <v>97</v>
      </c>
      <c r="AY114" t="s">
        <v>98</v>
      </c>
      <c r="BB114" t="s">
        <v>277</v>
      </c>
      <c r="BD114">
        <v>7061</v>
      </c>
      <c r="BF114">
        <v>0</v>
      </c>
      <c r="BI114" t="s">
        <v>271</v>
      </c>
      <c r="BJ114">
        <v>70</v>
      </c>
      <c r="BK114">
        <v>1</v>
      </c>
    </row>
    <row r="115" spans="1:63" x14ac:dyDescent="0.35">
      <c r="A115">
        <v>820768</v>
      </c>
      <c r="B115" t="s">
        <v>457</v>
      </c>
      <c r="C115" t="s">
        <v>893</v>
      </c>
      <c r="D115" t="s">
        <v>30</v>
      </c>
      <c r="E115" t="s">
        <v>894</v>
      </c>
      <c r="G115" t="s">
        <v>895</v>
      </c>
      <c r="H115" t="s">
        <v>320</v>
      </c>
      <c r="I115">
        <v>4350</v>
      </c>
      <c r="J115" t="s">
        <v>896</v>
      </c>
      <c r="K115">
        <v>419652700</v>
      </c>
      <c r="M115" t="s">
        <v>897</v>
      </c>
      <c r="N115" t="s">
        <v>270</v>
      </c>
      <c r="O115" s="19">
        <v>37993</v>
      </c>
      <c r="P115">
        <v>8</v>
      </c>
      <c r="Q115" t="s">
        <v>20</v>
      </c>
      <c r="R115">
        <v>4013788</v>
      </c>
      <c r="T115" t="s">
        <v>271</v>
      </c>
      <c r="U115" t="s">
        <v>898</v>
      </c>
      <c r="V115" t="s">
        <v>898</v>
      </c>
      <c r="W115">
        <v>428799961</v>
      </c>
      <c r="AA115" s="19">
        <v>42870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 s="19">
        <v>42882</v>
      </c>
      <c r="AO115" s="19">
        <v>42882</v>
      </c>
      <c r="AR115" t="s">
        <v>899</v>
      </c>
      <c r="AS115" t="s">
        <v>900</v>
      </c>
      <c r="AU115">
        <v>0</v>
      </c>
      <c r="AV115" t="s">
        <v>539</v>
      </c>
      <c r="AW115" t="s">
        <v>540</v>
      </c>
      <c r="AX115" t="s">
        <v>30</v>
      </c>
      <c r="AY115" t="s">
        <v>31</v>
      </c>
      <c r="BB115" t="s">
        <v>277</v>
      </c>
      <c r="BC115">
        <v>40017486</v>
      </c>
      <c r="BD115">
        <v>5849</v>
      </c>
      <c r="BE115">
        <v>4013788</v>
      </c>
      <c r="BF115">
        <v>0</v>
      </c>
      <c r="BH115" t="s">
        <v>30</v>
      </c>
      <c r="BI115" t="s">
        <v>271</v>
      </c>
      <c r="BJ115">
        <v>70</v>
      </c>
      <c r="BK115">
        <v>1</v>
      </c>
    </row>
    <row r="116" spans="1:63" x14ac:dyDescent="0.35">
      <c r="A116">
        <v>813987</v>
      </c>
      <c r="B116" t="s">
        <v>366</v>
      </c>
      <c r="C116" t="s">
        <v>367</v>
      </c>
      <c r="D116" t="s">
        <v>25</v>
      </c>
      <c r="E116" t="s">
        <v>368</v>
      </c>
      <c r="F116" t="s">
        <v>369</v>
      </c>
      <c r="G116" t="s">
        <v>370</v>
      </c>
      <c r="H116" t="s">
        <v>371</v>
      </c>
      <c r="I116">
        <v>4350</v>
      </c>
      <c r="J116" t="s">
        <v>372</v>
      </c>
      <c r="K116">
        <v>746958606</v>
      </c>
      <c r="L116">
        <v>428731179</v>
      </c>
      <c r="M116" t="s">
        <v>373</v>
      </c>
      <c r="N116" t="s">
        <v>270</v>
      </c>
      <c r="O116" s="19">
        <v>38640</v>
      </c>
      <c r="P116">
        <v>6</v>
      </c>
      <c r="Q116" t="s">
        <v>130</v>
      </c>
      <c r="R116">
        <v>4013796</v>
      </c>
      <c r="T116" t="s">
        <v>271</v>
      </c>
      <c r="U116" t="s">
        <v>374</v>
      </c>
      <c r="V116" t="s">
        <v>374</v>
      </c>
      <c r="W116">
        <v>428731179</v>
      </c>
      <c r="X116" t="s">
        <v>375</v>
      </c>
      <c r="AA116" s="19">
        <v>42859</v>
      </c>
      <c r="AB116">
        <v>2</v>
      </c>
      <c r="AC116">
        <v>2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 s="19">
        <v>42881</v>
      </c>
      <c r="AO116" s="19">
        <v>42883</v>
      </c>
      <c r="AU116">
        <v>0</v>
      </c>
      <c r="AV116" t="s">
        <v>344</v>
      </c>
      <c r="AW116" t="s">
        <v>928</v>
      </c>
      <c r="AX116" t="s">
        <v>25</v>
      </c>
      <c r="AY116" t="s">
        <v>26</v>
      </c>
      <c r="BB116" t="s">
        <v>277</v>
      </c>
      <c r="BC116">
        <v>30043345</v>
      </c>
      <c r="BE116">
        <v>4013796</v>
      </c>
      <c r="BF116">
        <v>0</v>
      </c>
      <c r="BH116" t="s">
        <v>25</v>
      </c>
      <c r="BI116" t="s">
        <v>271</v>
      </c>
      <c r="BJ116">
        <v>200</v>
      </c>
      <c r="BK116">
        <v>1</v>
      </c>
    </row>
    <row r="117" spans="1:63" x14ac:dyDescent="0.35">
      <c r="A117">
        <v>813987</v>
      </c>
      <c r="B117" t="s">
        <v>366</v>
      </c>
      <c r="C117" t="s">
        <v>367</v>
      </c>
      <c r="D117" t="s">
        <v>25</v>
      </c>
      <c r="E117" t="s">
        <v>368</v>
      </c>
      <c r="F117" t="s">
        <v>369</v>
      </c>
      <c r="G117" t="s">
        <v>370</v>
      </c>
      <c r="H117" t="s">
        <v>371</v>
      </c>
      <c r="I117">
        <v>4350</v>
      </c>
      <c r="J117" t="s">
        <v>372</v>
      </c>
      <c r="K117">
        <v>746958606</v>
      </c>
      <c r="L117">
        <v>428731179</v>
      </c>
      <c r="M117" t="s">
        <v>373</v>
      </c>
      <c r="N117" t="s">
        <v>270</v>
      </c>
      <c r="O117" s="19">
        <v>38640</v>
      </c>
      <c r="P117">
        <v>6</v>
      </c>
      <c r="Q117" t="s">
        <v>130</v>
      </c>
      <c r="R117">
        <v>4013796</v>
      </c>
      <c r="T117" t="s">
        <v>271</v>
      </c>
      <c r="U117" t="s">
        <v>374</v>
      </c>
      <c r="V117" t="s">
        <v>374</v>
      </c>
      <c r="W117">
        <v>428731179</v>
      </c>
      <c r="X117" t="s">
        <v>375</v>
      </c>
      <c r="AA117" s="19">
        <v>42859</v>
      </c>
      <c r="AB117">
        <v>2</v>
      </c>
      <c r="AC117">
        <v>2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 s="19">
        <v>42881</v>
      </c>
      <c r="AO117" s="19">
        <v>42883</v>
      </c>
      <c r="AU117">
        <v>0</v>
      </c>
      <c r="AV117" t="s">
        <v>376</v>
      </c>
      <c r="AW117" t="s">
        <v>377</v>
      </c>
      <c r="AX117" t="s">
        <v>25</v>
      </c>
      <c r="AY117" t="s">
        <v>26</v>
      </c>
      <c r="BB117" t="s">
        <v>277</v>
      </c>
      <c r="BC117">
        <v>30043345</v>
      </c>
      <c r="BD117">
        <v>6986</v>
      </c>
      <c r="BE117">
        <v>4013796</v>
      </c>
      <c r="BF117">
        <v>0</v>
      </c>
      <c r="BH117" t="s">
        <v>25</v>
      </c>
      <c r="BI117" t="s">
        <v>271</v>
      </c>
      <c r="BJ117">
        <v>200</v>
      </c>
      <c r="BK117">
        <v>1</v>
      </c>
    </row>
    <row r="118" spans="1:63" x14ac:dyDescent="0.35">
      <c r="A118">
        <v>813990</v>
      </c>
      <c r="B118" t="s">
        <v>378</v>
      </c>
      <c r="C118" t="s">
        <v>367</v>
      </c>
      <c r="D118" t="s">
        <v>68</v>
      </c>
      <c r="E118" t="s">
        <v>368</v>
      </c>
      <c r="F118" t="s">
        <v>369</v>
      </c>
      <c r="G118" t="s">
        <v>370</v>
      </c>
      <c r="H118" t="s">
        <v>371</v>
      </c>
      <c r="I118">
        <v>4350</v>
      </c>
      <c r="J118" t="s">
        <v>372</v>
      </c>
      <c r="K118">
        <v>746958606</v>
      </c>
      <c r="L118">
        <v>428731179</v>
      </c>
      <c r="M118" t="s">
        <v>373</v>
      </c>
      <c r="N118" t="s">
        <v>270</v>
      </c>
      <c r="O118" s="19">
        <v>38043</v>
      </c>
      <c r="P118">
        <v>8</v>
      </c>
      <c r="Q118" t="s">
        <v>20</v>
      </c>
      <c r="R118">
        <v>4013797</v>
      </c>
      <c r="T118" t="s">
        <v>271</v>
      </c>
      <c r="U118" t="s">
        <v>374</v>
      </c>
      <c r="V118" t="s">
        <v>374</v>
      </c>
      <c r="W118">
        <v>428731179</v>
      </c>
      <c r="X118" t="s">
        <v>375</v>
      </c>
      <c r="AA118" s="19">
        <v>42859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 s="19">
        <v>42881</v>
      </c>
      <c r="AO118" s="19">
        <v>42883</v>
      </c>
      <c r="AU118">
        <v>0</v>
      </c>
      <c r="AV118" t="s">
        <v>326</v>
      </c>
      <c r="AW118" t="s">
        <v>327</v>
      </c>
      <c r="AX118" t="s">
        <v>68</v>
      </c>
      <c r="AY118" t="s">
        <v>69</v>
      </c>
      <c r="BB118" t="s">
        <v>277</v>
      </c>
      <c r="BC118">
        <v>60003827</v>
      </c>
      <c r="BE118">
        <v>4013797</v>
      </c>
      <c r="BF118">
        <v>0</v>
      </c>
      <c r="BH118" t="s">
        <v>68</v>
      </c>
      <c r="BI118" t="s">
        <v>271</v>
      </c>
      <c r="BJ118">
        <v>120</v>
      </c>
      <c r="BK118">
        <v>1</v>
      </c>
    </row>
    <row r="119" spans="1:63" x14ac:dyDescent="0.35">
      <c r="A119">
        <v>813990</v>
      </c>
      <c r="B119" t="s">
        <v>378</v>
      </c>
      <c r="C119" t="s">
        <v>367</v>
      </c>
      <c r="D119" t="s">
        <v>68</v>
      </c>
      <c r="E119" t="s">
        <v>368</v>
      </c>
      <c r="F119" t="s">
        <v>369</v>
      </c>
      <c r="G119" t="s">
        <v>370</v>
      </c>
      <c r="H119" t="s">
        <v>371</v>
      </c>
      <c r="I119">
        <v>4350</v>
      </c>
      <c r="J119" t="s">
        <v>372</v>
      </c>
      <c r="K119">
        <v>746958606</v>
      </c>
      <c r="L119">
        <v>428731179</v>
      </c>
      <c r="M119" t="s">
        <v>373</v>
      </c>
      <c r="N119" t="s">
        <v>270</v>
      </c>
      <c r="O119" s="19">
        <v>38043</v>
      </c>
      <c r="P119">
        <v>8</v>
      </c>
      <c r="Q119" t="s">
        <v>20</v>
      </c>
      <c r="R119">
        <v>4013797</v>
      </c>
      <c r="T119" t="s">
        <v>271</v>
      </c>
      <c r="U119" t="s">
        <v>374</v>
      </c>
      <c r="V119" t="s">
        <v>374</v>
      </c>
      <c r="W119">
        <v>428731179</v>
      </c>
      <c r="X119" t="s">
        <v>375</v>
      </c>
      <c r="AA119" s="19">
        <v>42859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 s="19">
        <v>42881</v>
      </c>
      <c r="AO119" s="19">
        <v>42883</v>
      </c>
      <c r="AU119">
        <v>0</v>
      </c>
      <c r="AV119" t="s">
        <v>275</v>
      </c>
      <c r="AW119" t="s">
        <v>276</v>
      </c>
      <c r="AX119" t="s">
        <v>68</v>
      </c>
      <c r="AY119" t="s">
        <v>69</v>
      </c>
      <c r="BB119" t="s">
        <v>277</v>
      </c>
      <c r="BC119">
        <v>60003827</v>
      </c>
      <c r="BD119">
        <v>6261</v>
      </c>
      <c r="BE119">
        <v>4013797</v>
      </c>
      <c r="BF119">
        <v>0</v>
      </c>
      <c r="BH119" t="s">
        <v>68</v>
      </c>
      <c r="BI119" t="s">
        <v>271</v>
      </c>
      <c r="BJ119">
        <v>120</v>
      </c>
      <c r="BK119">
        <v>1</v>
      </c>
    </row>
    <row r="120" spans="1:63" x14ac:dyDescent="0.35">
      <c r="A120">
        <v>816797</v>
      </c>
      <c r="B120" t="s">
        <v>477</v>
      </c>
      <c r="C120" t="s">
        <v>478</v>
      </c>
      <c r="D120" t="s">
        <v>28</v>
      </c>
      <c r="E120" t="s">
        <v>381</v>
      </c>
      <c r="G120" t="s">
        <v>319</v>
      </c>
      <c r="H120" t="s">
        <v>282</v>
      </c>
      <c r="I120">
        <v>4370</v>
      </c>
      <c r="J120" t="s">
        <v>382</v>
      </c>
      <c r="K120">
        <v>61746614492</v>
      </c>
      <c r="L120">
        <v>746614492</v>
      </c>
      <c r="M120" t="s">
        <v>383</v>
      </c>
      <c r="N120" t="s">
        <v>270</v>
      </c>
      <c r="O120" s="19">
        <v>37493</v>
      </c>
      <c r="P120">
        <v>10</v>
      </c>
      <c r="Q120" t="s">
        <v>8</v>
      </c>
      <c r="R120">
        <v>1020752</v>
      </c>
      <c r="T120" t="s">
        <v>271</v>
      </c>
      <c r="U120" t="s">
        <v>384</v>
      </c>
      <c r="V120" t="s">
        <v>384</v>
      </c>
      <c r="W120">
        <v>407161140</v>
      </c>
      <c r="AA120" s="19">
        <v>42863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 s="19">
        <v>42882</v>
      </c>
      <c r="AO120" s="19">
        <v>42883</v>
      </c>
      <c r="AU120">
        <v>0</v>
      </c>
      <c r="AV120" t="s">
        <v>313</v>
      </c>
      <c r="AW120" t="s">
        <v>314</v>
      </c>
      <c r="AX120" t="s">
        <v>28</v>
      </c>
      <c r="AY120" t="s">
        <v>29</v>
      </c>
      <c r="BB120" t="s">
        <v>277</v>
      </c>
      <c r="BC120">
        <v>60009587</v>
      </c>
      <c r="BD120">
        <v>7263</v>
      </c>
      <c r="BE120">
        <v>4000758</v>
      </c>
      <c r="BF120">
        <v>0</v>
      </c>
      <c r="BH120" t="s">
        <v>384</v>
      </c>
      <c r="BI120" t="s">
        <v>479</v>
      </c>
      <c r="BJ120">
        <v>70</v>
      </c>
      <c r="BK120">
        <v>1</v>
      </c>
    </row>
  </sheetData>
  <autoFilter ref="A2:BK1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Showman</vt:lpstr>
      <vt:lpstr>Ridden</vt:lpstr>
      <vt:lpstr>Jumping</vt:lpstr>
      <vt:lpstr>In Hand</vt:lpstr>
      <vt:lpstr>SM Draw</vt:lpstr>
      <vt:lpstr>Showjumping</vt:lpstr>
      <vt:lpstr>SJ Draw</vt:lpstr>
      <vt:lpstr>Ex 17 Showjumping Entries</vt:lpstr>
      <vt:lpstr>Entries</vt:lpstr>
      <vt:lpstr>Sheet2</vt:lpstr>
      <vt:lpstr>'In Hand'!Print_Area</vt:lpstr>
      <vt:lpstr>Jumping!Print_Area</vt:lpstr>
      <vt:lpstr>Ridden!Print_Area</vt:lpstr>
      <vt:lpstr>Showjumping!Print_Area</vt:lpstr>
      <vt:lpstr>Showman!Print_Area</vt:lpstr>
      <vt:lpstr>'SJ Draw'!Print_Area</vt:lpstr>
      <vt:lpstr>'In Hand'!Print_Titles</vt:lpstr>
      <vt:lpstr>Jumping!Print_Titles</vt:lpstr>
      <vt:lpstr>Ridden!Print_Titles</vt:lpstr>
      <vt:lpstr>Showjumping!Print_Titles</vt:lpstr>
      <vt:lpstr>Showman!Print_Titles</vt:lpstr>
      <vt:lpstr>'SJ Draw'!Print_Titles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WILKINSON, Janet</dc:creator>
  <cp:lastModifiedBy>Christine</cp:lastModifiedBy>
  <cp:lastPrinted>2017-05-28T05:31:48Z</cp:lastPrinted>
  <dcterms:created xsi:type="dcterms:W3CDTF">2017-05-05T02:32:25Z</dcterms:created>
  <dcterms:modified xsi:type="dcterms:W3CDTF">2017-06-05T04:24:37Z</dcterms:modified>
</cp:coreProperties>
</file>