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cots\May 2019\"/>
    </mc:Choice>
  </mc:AlternateContent>
  <xr:revisionPtr revIDLastSave="0" documentId="10_ncr:100000_{B0545273-4DBF-4F56-96DD-8F7C500C6955}" xr6:coauthVersionLast="31" xr6:coauthVersionMax="43" xr10:uidLastSave="{00000000-0000-0000-0000-000000000000}"/>
  <bookViews>
    <workbookView xWindow="-120" yWindow="-120" windowWidth="24240" windowHeight="13140" tabRatio="759" xr2:uid="{9F3EA854-6439-4FA4-BF87-80045BA5BE70}"/>
  </bookViews>
  <sheets>
    <sheet name="SH01" sheetId="11" r:id="rId1"/>
    <sheet name="SH02" sheetId="18" r:id="rId2"/>
    <sheet name="SH03" sheetId="19" r:id="rId3"/>
    <sheet name="SH04" sheetId="26" r:id="rId4"/>
    <sheet name="SH05" sheetId="20" r:id="rId5"/>
    <sheet name="SH06" sheetId="21" r:id="rId6"/>
    <sheet name="SH07" sheetId="25" r:id="rId7"/>
    <sheet name="SH08" sheetId="22" r:id="rId8"/>
    <sheet name="SH09" sheetId="23" r:id="rId9"/>
    <sheet name="SH10" sheetId="24" r:id="rId10"/>
    <sheet name="SH11" sheetId="27" r:id="rId11"/>
    <sheet name="Primary Teams" sheetId="8" r:id="rId12"/>
    <sheet name="Secondary Teams" sheetId="9" r:id="rId13"/>
    <sheet name="Draw" sheetId="28" r:id="rId14"/>
    <sheet name="Tables" sheetId="2" r:id="rId15"/>
    <sheet name="entries" sheetId="17" r:id="rId16"/>
  </sheets>
  <definedNames>
    <definedName name="_xlnm._FilterDatabase" localSheetId="15" hidden="1">entries!$A$1:$CB$325</definedName>
    <definedName name="_xlnm._FilterDatabase" localSheetId="11" hidden="1">'Primary Teams'!$A$2:$I$13</definedName>
    <definedName name="_xlnm._FilterDatabase" localSheetId="12" hidden="1">'Secondary Teams'!$A$2:$I$23</definedName>
    <definedName name="_xlnm.Print_Area" localSheetId="11">'Primary Teams'!$A$17:$E$29</definedName>
    <definedName name="_xlnm.Print_Area" localSheetId="12">'Secondary Teams'!$A$26:$E$44</definedName>
    <definedName name="_xlnm.Print_Area" localSheetId="0">'SH01'!$A$1:$AQ$18</definedName>
    <definedName name="_xlnm.Print_Area" localSheetId="1">'SH02'!$A$1:$AQ$18</definedName>
    <definedName name="_xlnm.Print_Area" localSheetId="2">'SH03'!$A$1:$AQ$17</definedName>
    <definedName name="_xlnm.Print_Area" localSheetId="3">'SH04'!$A$1:$AQ$18</definedName>
    <definedName name="_xlnm.Print_Area" localSheetId="4">'SH05'!$A$1:$AQ$18</definedName>
    <definedName name="_xlnm.Print_Area" localSheetId="5">'SH06'!$A$1:$AQ$18</definedName>
    <definedName name="_xlnm.Print_Area" localSheetId="6">'SH07'!$A$1:$AQ$18</definedName>
    <definedName name="_xlnm.Print_Area" localSheetId="7">'SH08'!$A$1:$AQ$18</definedName>
    <definedName name="_xlnm.Print_Area" localSheetId="8">'SH09'!$A$1:$AQ$18</definedName>
    <definedName name="_xlnm.Print_Area" localSheetId="9">'SH10'!$A$1:$AQ$18</definedName>
    <definedName name="_xlnm.Print_Area" localSheetId="10">'SH11'!$A$1:$AQ$18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8" i="25" l="1"/>
  <c r="AT8" i="25"/>
  <c r="AS9" i="25"/>
  <c r="AT9" i="25"/>
  <c r="AS10" i="25"/>
  <c r="AT10" i="25"/>
  <c r="AS11" i="25"/>
  <c r="AT11" i="25"/>
  <c r="AP7" i="20"/>
  <c r="AP8" i="20"/>
  <c r="AP9" i="20"/>
  <c r="AP10" i="20"/>
  <c r="I7" i="21" l="1"/>
  <c r="G1" i="8"/>
  <c r="AR8" i="11"/>
  <c r="AR7" i="11"/>
  <c r="A13" i="8"/>
  <c r="B13" i="8"/>
  <c r="C13" i="8"/>
  <c r="D13" i="8"/>
  <c r="E13" i="8"/>
  <c r="D4" i="9" l="1"/>
  <c r="A18" i="9"/>
  <c r="B18" i="9"/>
  <c r="C18" i="9"/>
  <c r="D18" i="9"/>
  <c r="E18" i="9"/>
  <c r="G1" i="9"/>
  <c r="F98" i="28"/>
  <c r="B19" i="9"/>
  <c r="C19" i="9"/>
  <c r="D19" i="9"/>
  <c r="E19" i="9"/>
  <c r="B20" i="9"/>
  <c r="C20" i="9"/>
  <c r="D20" i="9"/>
  <c r="E20" i="9"/>
  <c r="A20" i="9"/>
  <c r="A19" i="9"/>
  <c r="B17" i="9"/>
  <c r="C17" i="9"/>
  <c r="D17" i="9"/>
  <c r="E17" i="9"/>
  <c r="A17" i="9"/>
  <c r="B16" i="9"/>
  <c r="C16" i="9"/>
  <c r="D16" i="9"/>
  <c r="E16" i="9"/>
  <c r="A16" i="9"/>
  <c r="B10" i="9"/>
  <c r="C10" i="9"/>
  <c r="D10" i="9"/>
  <c r="E10" i="9"/>
  <c r="B11" i="9"/>
  <c r="C11" i="9"/>
  <c r="D11" i="9"/>
  <c r="E11" i="9"/>
  <c r="B12" i="9"/>
  <c r="C12" i="9"/>
  <c r="D12" i="9"/>
  <c r="E12" i="9"/>
  <c r="B13" i="9"/>
  <c r="C13" i="9"/>
  <c r="D13" i="9"/>
  <c r="E13" i="9"/>
  <c r="B14" i="9"/>
  <c r="C14" i="9"/>
  <c r="D14" i="9"/>
  <c r="E14" i="9"/>
  <c r="B15" i="9"/>
  <c r="C15" i="9"/>
  <c r="D15" i="9"/>
  <c r="E15" i="9"/>
  <c r="A13" i="9"/>
  <c r="A14" i="9"/>
  <c r="A15" i="9"/>
  <c r="A11" i="9"/>
  <c r="A12" i="9"/>
  <c r="A10" i="9"/>
  <c r="B5" i="9"/>
  <c r="C5" i="9"/>
  <c r="D5" i="9"/>
  <c r="E5" i="9"/>
  <c r="B6" i="9"/>
  <c r="C6" i="9"/>
  <c r="D6" i="9"/>
  <c r="E6" i="9"/>
  <c r="B7" i="9"/>
  <c r="C7" i="9"/>
  <c r="D7" i="9"/>
  <c r="E7" i="9"/>
  <c r="B8" i="9"/>
  <c r="C8" i="9"/>
  <c r="D8" i="9"/>
  <c r="E8" i="9"/>
  <c r="B9" i="9"/>
  <c r="C9" i="9"/>
  <c r="D9" i="9"/>
  <c r="E9" i="9"/>
  <c r="A6" i="9"/>
  <c r="A7" i="9"/>
  <c r="A8" i="9"/>
  <c r="A9" i="9"/>
  <c r="A5" i="9"/>
  <c r="B3" i="9"/>
  <c r="C3" i="9"/>
  <c r="D3" i="9"/>
  <c r="E3" i="9"/>
  <c r="B4" i="9"/>
  <c r="C4" i="9"/>
  <c r="E4" i="9"/>
  <c r="A4" i="9"/>
  <c r="A3" i="9"/>
  <c r="B10" i="8"/>
  <c r="C10" i="8"/>
  <c r="D10" i="8"/>
  <c r="E10" i="8"/>
  <c r="B11" i="8"/>
  <c r="C11" i="8"/>
  <c r="D11" i="8"/>
  <c r="E11" i="8"/>
  <c r="B12" i="8"/>
  <c r="C12" i="8"/>
  <c r="D12" i="8"/>
  <c r="E12" i="8"/>
  <c r="A11" i="8"/>
  <c r="A12" i="8"/>
  <c r="A10" i="8"/>
  <c r="B9" i="8"/>
  <c r="C9" i="8"/>
  <c r="D9" i="8"/>
  <c r="E9" i="8"/>
  <c r="A9" i="8"/>
  <c r="B7" i="8"/>
  <c r="C7" i="8"/>
  <c r="D7" i="8"/>
  <c r="E7" i="8"/>
  <c r="B8" i="8"/>
  <c r="C8" i="8"/>
  <c r="D8" i="8"/>
  <c r="H8" i="8" s="1"/>
  <c r="E8" i="8"/>
  <c r="A8" i="8"/>
  <c r="A7" i="8"/>
  <c r="E5" i="8"/>
  <c r="E6" i="8"/>
  <c r="B5" i="8"/>
  <c r="C5" i="8"/>
  <c r="D5" i="8"/>
  <c r="B6" i="8"/>
  <c r="C6" i="8"/>
  <c r="D6" i="8"/>
  <c r="A6" i="8"/>
  <c r="A5" i="8"/>
  <c r="AN17" i="27"/>
  <c r="AO17" i="27" s="1"/>
  <c r="AM17" i="27"/>
  <c r="Y17" i="27"/>
  <c r="Z17" i="27" s="1"/>
  <c r="AA17" i="27" s="1"/>
  <c r="R17" i="27"/>
  <c r="S17" i="27" s="1"/>
  <c r="T17" i="27" s="1"/>
  <c r="J17" i="27"/>
  <c r="K17" i="27" s="1"/>
  <c r="I17" i="27"/>
  <c r="AM16" i="27"/>
  <c r="AN16" i="27" s="1"/>
  <c r="AO16" i="27" s="1"/>
  <c r="Z16" i="27"/>
  <c r="AA16" i="27" s="1"/>
  <c r="Y16" i="27"/>
  <c r="S16" i="27"/>
  <c r="T16" i="27" s="1"/>
  <c r="R16" i="27"/>
  <c r="I16" i="27"/>
  <c r="J16" i="27" s="1"/>
  <c r="K16" i="27" s="1"/>
  <c r="AN15" i="27"/>
  <c r="AO15" i="27" s="1"/>
  <c r="AM15" i="27"/>
  <c r="Y15" i="27"/>
  <c r="Z15" i="27" s="1"/>
  <c r="AA15" i="27" s="1"/>
  <c r="R15" i="27"/>
  <c r="S15" i="27" s="1"/>
  <c r="T15" i="27" s="1"/>
  <c r="J15" i="27"/>
  <c r="K15" i="27" s="1"/>
  <c r="I15" i="27"/>
  <c r="AM14" i="27"/>
  <c r="AN14" i="27" s="1"/>
  <c r="AO14" i="27" s="1"/>
  <c r="Z14" i="27"/>
  <c r="AA14" i="27" s="1"/>
  <c r="Y14" i="27"/>
  <c r="S14" i="27"/>
  <c r="T14" i="27" s="1"/>
  <c r="R14" i="27"/>
  <c r="I14" i="27"/>
  <c r="J14" i="27" s="1"/>
  <c r="K14" i="27" s="1"/>
  <c r="AN13" i="27"/>
  <c r="AO13" i="27" s="1"/>
  <c r="AM13" i="27"/>
  <c r="Y13" i="27"/>
  <c r="Z13" i="27" s="1"/>
  <c r="AA13" i="27" s="1"/>
  <c r="R13" i="27"/>
  <c r="S13" i="27" s="1"/>
  <c r="T13" i="27" s="1"/>
  <c r="J13" i="27"/>
  <c r="K13" i="27" s="1"/>
  <c r="I13" i="27"/>
  <c r="AM12" i="27"/>
  <c r="AN12" i="27" s="1"/>
  <c r="AO12" i="27" s="1"/>
  <c r="Z12" i="27"/>
  <c r="AA12" i="27" s="1"/>
  <c r="Y12" i="27"/>
  <c r="S12" i="27"/>
  <c r="T12" i="27" s="1"/>
  <c r="R12" i="27"/>
  <c r="I12" i="27"/>
  <c r="J12" i="27" s="1"/>
  <c r="K12" i="27" s="1"/>
  <c r="AN11" i="27"/>
  <c r="AO11" i="27" s="1"/>
  <c r="AM11" i="27"/>
  <c r="Y11" i="27"/>
  <c r="Z11" i="27" s="1"/>
  <c r="AA11" i="27" s="1"/>
  <c r="R11" i="27"/>
  <c r="S11" i="27" s="1"/>
  <c r="T11" i="27" s="1"/>
  <c r="J11" i="27"/>
  <c r="K11" i="27" s="1"/>
  <c r="I11" i="27"/>
  <c r="AM10" i="27"/>
  <c r="AN10" i="27" s="1"/>
  <c r="AO10" i="27" s="1"/>
  <c r="Z10" i="27"/>
  <c r="AA10" i="27" s="1"/>
  <c r="Y10" i="27"/>
  <c r="S10" i="27"/>
  <c r="T10" i="27" s="1"/>
  <c r="R10" i="27"/>
  <c r="I10" i="27"/>
  <c r="AN9" i="27"/>
  <c r="AO9" i="27" s="1"/>
  <c r="AM9" i="27"/>
  <c r="Y9" i="27"/>
  <c r="Z9" i="27" s="1"/>
  <c r="AA9" i="27" s="1"/>
  <c r="R9" i="27"/>
  <c r="S9" i="27" s="1"/>
  <c r="T9" i="27" s="1"/>
  <c r="J9" i="27"/>
  <c r="K9" i="27" s="1"/>
  <c r="I9" i="27"/>
  <c r="AM7" i="27"/>
  <c r="AN7" i="27" s="1"/>
  <c r="AO7" i="27" s="1"/>
  <c r="Y7" i="27"/>
  <c r="R7" i="27"/>
  <c r="S7" i="27" s="1"/>
  <c r="T7" i="27" s="1"/>
  <c r="I7" i="27"/>
  <c r="AM8" i="27"/>
  <c r="AN8" i="27" s="1"/>
  <c r="AO8" i="27" s="1"/>
  <c r="Y8" i="27"/>
  <c r="Z8" i="27" s="1"/>
  <c r="AA8" i="27" s="1"/>
  <c r="R8" i="27"/>
  <c r="S8" i="27" s="1"/>
  <c r="T8" i="27" s="1"/>
  <c r="I8" i="27"/>
  <c r="A3" i="27"/>
  <c r="A2" i="27"/>
  <c r="AN17" i="26"/>
  <c r="AO17" i="26" s="1"/>
  <c r="AM17" i="26"/>
  <c r="Y17" i="26"/>
  <c r="Z17" i="26" s="1"/>
  <c r="AA17" i="26" s="1"/>
  <c r="R17" i="26"/>
  <c r="S17" i="26" s="1"/>
  <c r="T17" i="26" s="1"/>
  <c r="J17" i="26"/>
  <c r="K17" i="26" s="1"/>
  <c r="I17" i="26"/>
  <c r="AM16" i="26"/>
  <c r="AN16" i="26" s="1"/>
  <c r="AO16" i="26" s="1"/>
  <c r="Z16" i="26"/>
  <c r="AA16" i="26" s="1"/>
  <c r="Y16" i="26"/>
  <c r="S16" i="26"/>
  <c r="T16" i="26" s="1"/>
  <c r="R16" i="26"/>
  <c r="I16" i="26"/>
  <c r="J16" i="26" s="1"/>
  <c r="K16" i="26" s="1"/>
  <c r="AN15" i="26"/>
  <c r="AO15" i="26" s="1"/>
  <c r="AM15" i="26"/>
  <c r="Y15" i="26"/>
  <c r="Z15" i="26" s="1"/>
  <c r="AA15" i="26" s="1"/>
  <c r="R15" i="26"/>
  <c r="S15" i="26" s="1"/>
  <c r="T15" i="26" s="1"/>
  <c r="J15" i="26"/>
  <c r="K15" i="26" s="1"/>
  <c r="I15" i="26"/>
  <c r="AM14" i="26"/>
  <c r="AN14" i="26" s="1"/>
  <c r="AO14" i="26" s="1"/>
  <c r="Z14" i="26"/>
  <c r="AA14" i="26" s="1"/>
  <c r="Y14" i="26"/>
  <c r="S14" i="26"/>
  <c r="T14" i="26" s="1"/>
  <c r="R14" i="26"/>
  <c r="I14" i="26"/>
  <c r="J14" i="26" s="1"/>
  <c r="K14" i="26" s="1"/>
  <c r="AN13" i="26"/>
  <c r="AO13" i="26" s="1"/>
  <c r="AM13" i="26"/>
  <c r="Y13" i="26"/>
  <c r="Z13" i="26" s="1"/>
  <c r="AA13" i="26" s="1"/>
  <c r="S13" i="26"/>
  <c r="T13" i="26" s="1"/>
  <c r="R13" i="26"/>
  <c r="J13" i="26"/>
  <c r="K13" i="26" s="1"/>
  <c r="I13" i="26"/>
  <c r="AN12" i="26"/>
  <c r="AO12" i="26" s="1"/>
  <c r="AM12" i="26"/>
  <c r="Z12" i="26"/>
  <c r="AA12" i="26" s="1"/>
  <c r="Y12" i="26"/>
  <c r="S12" i="26"/>
  <c r="T12" i="26" s="1"/>
  <c r="R12" i="26"/>
  <c r="I12" i="26"/>
  <c r="J12" i="26" s="1"/>
  <c r="K12" i="26" s="1"/>
  <c r="AN11" i="26"/>
  <c r="AO11" i="26" s="1"/>
  <c r="AM11" i="26"/>
  <c r="Y11" i="26"/>
  <c r="Z11" i="26" s="1"/>
  <c r="AA11" i="26" s="1"/>
  <c r="S11" i="26"/>
  <c r="T11" i="26" s="1"/>
  <c r="R11" i="26"/>
  <c r="J11" i="26"/>
  <c r="K11" i="26" s="1"/>
  <c r="I11" i="26"/>
  <c r="AN10" i="26"/>
  <c r="AO10" i="26" s="1"/>
  <c r="AM10" i="26"/>
  <c r="Z10" i="26"/>
  <c r="AA10" i="26" s="1"/>
  <c r="Y10" i="26"/>
  <c r="S10" i="26"/>
  <c r="T10" i="26" s="1"/>
  <c r="R10" i="26"/>
  <c r="I10" i="26"/>
  <c r="J8" i="26" s="1"/>
  <c r="K8" i="26" s="1"/>
  <c r="AN9" i="26"/>
  <c r="AO9" i="26" s="1"/>
  <c r="AM9" i="26"/>
  <c r="Y9" i="26"/>
  <c r="Z9" i="26" s="1"/>
  <c r="AA9" i="26" s="1"/>
  <c r="S9" i="26"/>
  <c r="T9" i="26" s="1"/>
  <c r="R9" i="26"/>
  <c r="J9" i="26"/>
  <c r="K9" i="26" s="1"/>
  <c r="I9" i="26"/>
  <c r="AN8" i="26"/>
  <c r="AO8" i="26" s="1"/>
  <c r="AM8" i="26"/>
  <c r="Y8" i="26"/>
  <c r="Z8" i="26" s="1"/>
  <c r="AA8" i="26" s="1"/>
  <c r="R8" i="26"/>
  <c r="I8" i="26"/>
  <c r="AN7" i="26"/>
  <c r="AO7" i="26" s="1"/>
  <c r="AM7" i="26"/>
  <c r="Y7" i="26"/>
  <c r="Z7" i="26" s="1"/>
  <c r="AA7" i="26" s="1"/>
  <c r="R7" i="26"/>
  <c r="I7" i="26"/>
  <c r="A3" i="26"/>
  <c r="A2" i="26"/>
  <c r="AN17" i="25"/>
  <c r="AO17" i="25" s="1"/>
  <c r="AM17" i="25"/>
  <c r="Y17" i="25"/>
  <c r="Z17" i="25" s="1"/>
  <c r="AA17" i="25" s="1"/>
  <c r="R17" i="25"/>
  <c r="S17" i="25" s="1"/>
  <c r="T17" i="25" s="1"/>
  <c r="J17" i="25"/>
  <c r="K17" i="25" s="1"/>
  <c r="I17" i="25"/>
  <c r="AM16" i="25"/>
  <c r="AN16" i="25" s="1"/>
  <c r="AO16" i="25" s="1"/>
  <c r="Z16" i="25"/>
  <c r="AA16" i="25" s="1"/>
  <c r="Y16" i="25"/>
  <c r="S16" i="25"/>
  <c r="T16" i="25" s="1"/>
  <c r="R16" i="25"/>
  <c r="I16" i="25"/>
  <c r="J16" i="25" s="1"/>
  <c r="K16" i="25" s="1"/>
  <c r="AN15" i="25"/>
  <c r="AO15" i="25" s="1"/>
  <c r="AM15" i="25"/>
  <c r="Y15" i="25"/>
  <c r="Z15" i="25" s="1"/>
  <c r="AA15" i="25" s="1"/>
  <c r="R15" i="25"/>
  <c r="S15" i="25" s="1"/>
  <c r="T15" i="25" s="1"/>
  <c r="J15" i="25"/>
  <c r="K15" i="25" s="1"/>
  <c r="I15" i="25"/>
  <c r="AM14" i="25"/>
  <c r="AN14" i="25" s="1"/>
  <c r="AO14" i="25" s="1"/>
  <c r="Z14" i="25"/>
  <c r="AA14" i="25" s="1"/>
  <c r="Y14" i="25"/>
  <c r="S14" i="25"/>
  <c r="T14" i="25" s="1"/>
  <c r="R14" i="25"/>
  <c r="I14" i="25"/>
  <c r="J14" i="25" s="1"/>
  <c r="K14" i="25" s="1"/>
  <c r="AN13" i="25"/>
  <c r="AO13" i="25" s="1"/>
  <c r="AM13" i="25"/>
  <c r="Y13" i="25"/>
  <c r="Z13" i="25" s="1"/>
  <c r="AA13" i="25" s="1"/>
  <c r="R13" i="25"/>
  <c r="S13" i="25" s="1"/>
  <c r="T13" i="25" s="1"/>
  <c r="J13" i="25"/>
  <c r="K13" i="25" s="1"/>
  <c r="I13" i="25"/>
  <c r="AM12" i="25"/>
  <c r="AN12" i="25" s="1"/>
  <c r="AO12" i="25" s="1"/>
  <c r="Z12" i="25"/>
  <c r="AA12" i="25" s="1"/>
  <c r="Y12" i="25"/>
  <c r="S12" i="25"/>
  <c r="T12" i="25" s="1"/>
  <c r="R12" i="25"/>
  <c r="I12" i="25"/>
  <c r="J12" i="25" s="1"/>
  <c r="K12" i="25" s="1"/>
  <c r="AN11" i="25"/>
  <c r="AO11" i="25" s="1"/>
  <c r="AM11" i="25"/>
  <c r="Y11" i="25"/>
  <c r="Z11" i="25" s="1"/>
  <c r="AA11" i="25" s="1"/>
  <c r="R11" i="25"/>
  <c r="S11" i="25" s="1"/>
  <c r="T11" i="25" s="1"/>
  <c r="I11" i="25"/>
  <c r="J11" i="25" s="1"/>
  <c r="K11" i="25" s="1"/>
  <c r="AM10" i="25"/>
  <c r="AN10" i="25" s="1"/>
  <c r="AO10" i="25" s="1"/>
  <c r="Z10" i="25"/>
  <c r="AA10" i="25" s="1"/>
  <c r="Y10" i="25"/>
  <c r="S10" i="25"/>
  <c r="T10" i="25" s="1"/>
  <c r="R10" i="25"/>
  <c r="I10" i="25"/>
  <c r="AM9" i="25"/>
  <c r="AN9" i="25" s="1"/>
  <c r="AO9" i="25" s="1"/>
  <c r="Y9" i="25"/>
  <c r="R9" i="25"/>
  <c r="I9" i="25"/>
  <c r="AM8" i="25"/>
  <c r="AN8" i="25" s="1"/>
  <c r="AO8" i="25" s="1"/>
  <c r="Y8" i="25"/>
  <c r="Z8" i="25" s="1"/>
  <c r="AA8" i="25" s="1"/>
  <c r="R8" i="25"/>
  <c r="S8" i="25" s="1"/>
  <c r="T8" i="25" s="1"/>
  <c r="I8" i="25"/>
  <c r="AN7" i="25"/>
  <c r="AO7" i="25" s="1"/>
  <c r="AM7" i="25"/>
  <c r="Y7" i="25"/>
  <c r="R7" i="25"/>
  <c r="I7" i="25"/>
  <c r="A3" i="25"/>
  <c r="A2" i="25"/>
  <c r="AN17" i="24"/>
  <c r="AO17" i="24" s="1"/>
  <c r="AM17" i="24"/>
  <c r="Y17" i="24"/>
  <c r="Z17" i="24" s="1"/>
  <c r="AA17" i="24" s="1"/>
  <c r="R17" i="24"/>
  <c r="S17" i="24" s="1"/>
  <c r="T17" i="24" s="1"/>
  <c r="J17" i="24"/>
  <c r="K17" i="24" s="1"/>
  <c r="I17" i="24"/>
  <c r="AM16" i="24"/>
  <c r="AN16" i="24" s="1"/>
  <c r="AO16" i="24" s="1"/>
  <c r="Z16" i="24"/>
  <c r="AA16" i="24" s="1"/>
  <c r="Y16" i="24"/>
  <c r="S16" i="24"/>
  <c r="T16" i="24" s="1"/>
  <c r="R16" i="24"/>
  <c r="I16" i="24"/>
  <c r="J16" i="24" s="1"/>
  <c r="K16" i="24" s="1"/>
  <c r="AN15" i="24"/>
  <c r="AO15" i="24" s="1"/>
  <c r="AM15" i="24"/>
  <c r="Y15" i="24"/>
  <c r="Z15" i="24" s="1"/>
  <c r="AA15" i="24" s="1"/>
  <c r="R15" i="24"/>
  <c r="S15" i="24" s="1"/>
  <c r="T15" i="24" s="1"/>
  <c r="J15" i="24"/>
  <c r="K15" i="24" s="1"/>
  <c r="I15" i="24"/>
  <c r="AM14" i="24"/>
  <c r="AN14" i="24" s="1"/>
  <c r="AO14" i="24" s="1"/>
  <c r="Z14" i="24"/>
  <c r="AA14" i="24" s="1"/>
  <c r="Y14" i="24"/>
  <c r="S14" i="24"/>
  <c r="T14" i="24" s="1"/>
  <c r="R14" i="24"/>
  <c r="I14" i="24"/>
  <c r="J14" i="24" s="1"/>
  <c r="K14" i="24" s="1"/>
  <c r="AN13" i="24"/>
  <c r="AO13" i="24" s="1"/>
  <c r="AM13" i="24"/>
  <c r="Y13" i="24"/>
  <c r="Z13" i="24" s="1"/>
  <c r="AA13" i="24" s="1"/>
  <c r="R13" i="24"/>
  <c r="S13" i="24" s="1"/>
  <c r="T13" i="24" s="1"/>
  <c r="J13" i="24"/>
  <c r="K13" i="24" s="1"/>
  <c r="I13" i="24"/>
  <c r="AM12" i="24"/>
  <c r="AN12" i="24" s="1"/>
  <c r="AO12" i="24" s="1"/>
  <c r="AA12" i="24"/>
  <c r="Z12" i="24"/>
  <c r="Y12" i="24"/>
  <c r="S12" i="24"/>
  <c r="T12" i="24" s="1"/>
  <c r="R12" i="24"/>
  <c r="I12" i="24"/>
  <c r="J12" i="24" s="1"/>
  <c r="K12" i="24" s="1"/>
  <c r="AN11" i="24"/>
  <c r="AO11" i="24" s="1"/>
  <c r="AM11" i="24"/>
  <c r="Y11" i="24"/>
  <c r="Z11" i="24" s="1"/>
  <c r="AA11" i="24" s="1"/>
  <c r="S11" i="24"/>
  <c r="T11" i="24" s="1"/>
  <c r="R11" i="24"/>
  <c r="J11" i="24"/>
  <c r="K11" i="24" s="1"/>
  <c r="I11" i="24"/>
  <c r="AN10" i="24"/>
  <c r="AO10" i="24" s="1"/>
  <c r="AM10" i="24"/>
  <c r="Z10" i="24"/>
  <c r="AA10" i="24" s="1"/>
  <c r="Y10" i="24"/>
  <c r="S10" i="24"/>
  <c r="T10" i="24" s="1"/>
  <c r="R10" i="24"/>
  <c r="I10" i="24"/>
  <c r="J8" i="24" s="1"/>
  <c r="K8" i="24" s="1"/>
  <c r="AN9" i="24"/>
  <c r="AO9" i="24" s="1"/>
  <c r="AM9" i="24"/>
  <c r="Y9" i="24"/>
  <c r="Z9" i="24" s="1"/>
  <c r="AA9" i="24" s="1"/>
  <c r="S9" i="24"/>
  <c r="T9" i="24" s="1"/>
  <c r="R9" i="24"/>
  <c r="J9" i="24"/>
  <c r="K9" i="24" s="1"/>
  <c r="I9" i="24"/>
  <c r="AM8" i="24"/>
  <c r="AN8" i="24" s="1"/>
  <c r="AO8" i="24" s="1"/>
  <c r="Y8" i="24"/>
  <c r="Z8" i="24" s="1"/>
  <c r="AA8" i="24" s="1"/>
  <c r="R8" i="24"/>
  <c r="I8" i="24"/>
  <c r="AM7" i="24"/>
  <c r="AN7" i="24" s="1"/>
  <c r="AO7" i="24" s="1"/>
  <c r="Y7" i="24"/>
  <c r="Z7" i="24" s="1"/>
  <c r="AA7" i="24" s="1"/>
  <c r="R7" i="24"/>
  <c r="I7" i="24"/>
  <c r="A3" i="24"/>
  <c r="A2" i="24"/>
  <c r="AN17" i="23"/>
  <c r="AO17" i="23" s="1"/>
  <c r="AM17" i="23"/>
  <c r="Y17" i="23"/>
  <c r="Z17" i="23" s="1"/>
  <c r="AA17" i="23" s="1"/>
  <c r="R17" i="23"/>
  <c r="S17" i="23" s="1"/>
  <c r="T17" i="23" s="1"/>
  <c r="J17" i="23"/>
  <c r="K17" i="23" s="1"/>
  <c r="I17" i="23"/>
  <c r="AM16" i="23"/>
  <c r="AN16" i="23" s="1"/>
  <c r="AO16" i="23" s="1"/>
  <c r="Z16" i="23"/>
  <c r="AA16" i="23" s="1"/>
  <c r="Y16" i="23"/>
  <c r="S16" i="23"/>
  <c r="T16" i="23" s="1"/>
  <c r="R16" i="23"/>
  <c r="I16" i="23"/>
  <c r="J16" i="23" s="1"/>
  <c r="K16" i="23" s="1"/>
  <c r="AN15" i="23"/>
  <c r="AO15" i="23" s="1"/>
  <c r="AM15" i="23"/>
  <c r="Y15" i="23"/>
  <c r="Z15" i="23" s="1"/>
  <c r="AA15" i="23" s="1"/>
  <c r="R15" i="23"/>
  <c r="S15" i="23" s="1"/>
  <c r="T15" i="23" s="1"/>
  <c r="J15" i="23"/>
  <c r="K15" i="23" s="1"/>
  <c r="I15" i="23"/>
  <c r="AM14" i="23"/>
  <c r="AN14" i="23" s="1"/>
  <c r="AO14" i="23" s="1"/>
  <c r="Z14" i="23"/>
  <c r="AA14" i="23" s="1"/>
  <c r="Y14" i="23"/>
  <c r="S14" i="23"/>
  <c r="T14" i="23" s="1"/>
  <c r="R14" i="23"/>
  <c r="I14" i="23"/>
  <c r="J14" i="23" s="1"/>
  <c r="K14" i="23" s="1"/>
  <c r="AN13" i="23"/>
  <c r="AO13" i="23" s="1"/>
  <c r="AM13" i="23"/>
  <c r="Y13" i="23"/>
  <c r="Z13" i="23" s="1"/>
  <c r="AA13" i="23" s="1"/>
  <c r="R13" i="23"/>
  <c r="S13" i="23" s="1"/>
  <c r="T13" i="23" s="1"/>
  <c r="J13" i="23"/>
  <c r="K13" i="23" s="1"/>
  <c r="I13" i="23"/>
  <c r="AM12" i="23"/>
  <c r="AN12" i="23" s="1"/>
  <c r="AO12" i="23" s="1"/>
  <c r="Z12" i="23"/>
  <c r="AA12" i="23" s="1"/>
  <c r="Y12" i="23"/>
  <c r="S12" i="23"/>
  <c r="T12" i="23" s="1"/>
  <c r="R12" i="23"/>
  <c r="I12" i="23"/>
  <c r="J12" i="23" s="1"/>
  <c r="K12" i="23" s="1"/>
  <c r="AN11" i="23"/>
  <c r="AO11" i="23" s="1"/>
  <c r="AM11" i="23"/>
  <c r="Y11" i="23"/>
  <c r="Z11" i="23" s="1"/>
  <c r="AA11" i="23" s="1"/>
  <c r="R11" i="23"/>
  <c r="S11" i="23" s="1"/>
  <c r="T11" i="23" s="1"/>
  <c r="J11" i="23"/>
  <c r="K11" i="23" s="1"/>
  <c r="I11" i="23"/>
  <c r="AM10" i="23"/>
  <c r="AN10" i="23" s="1"/>
  <c r="AO10" i="23" s="1"/>
  <c r="Z10" i="23"/>
  <c r="AA10" i="23" s="1"/>
  <c r="Y10" i="23"/>
  <c r="S10" i="23"/>
  <c r="T10" i="23" s="1"/>
  <c r="R10" i="23"/>
  <c r="I10" i="23"/>
  <c r="AN9" i="23"/>
  <c r="AO9" i="23" s="1"/>
  <c r="AM9" i="23"/>
  <c r="Y9" i="23"/>
  <c r="Z9" i="23" s="1"/>
  <c r="AA9" i="23" s="1"/>
  <c r="R9" i="23"/>
  <c r="S9" i="23" s="1"/>
  <c r="T9" i="23" s="1"/>
  <c r="J9" i="23"/>
  <c r="K9" i="23" s="1"/>
  <c r="I9" i="23"/>
  <c r="AM8" i="23"/>
  <c r="AN8" i="23" s="1"/>
  <c r="AO8" i="23" s="1"/>
  <c r="Y8" i="23"/>
  <c r="Z8" i="23" s="1"/>
  <c r="AA8" i="23" s="1"/>
  <c r="R8" i="23"/>
  <c r="S8" i="23" s="1"/>
  <c r="T8" i="23" s="1"/>
  <c r="I8" i="23"/>
  <c r="AN7" i="23"/>
  <c r="AO7" i="23" s="1"/>
  <c r="AM7" i="23"/>
  <c r="Y7" i="23"/>
  <c r="Z7" i="23" s="1"/>
  <c r="AA7" i="23" s="1"/>
  <c r="R7" i="23"/>
  <c r="S7" i="23" s="1"/>
  <c r="T7" i="23" s="1"/>
  <c r="I7" i="23"/>
  <c r="A3" i="23"/>
  <c r="A2" i="23"/>
  <c r="AM17" i="22"/>
  <c r="AN17" i="22" s="1"/>
  <c r="AO17" i="22" s="1"/>
  <c r="Y17" i="22"/>
  <c r="Z17" i="22" s="1"/>
  <c r="AA17" i="22" s="1"/>
  <c r="R17" i="22"/>
  <c r="S17" i="22" s="1"/>
  <c r="T17" i="22" s="1"/>
  <c r="J17" i="22"/>
  <c r="K17" i="22" s="1"/>
  <c r="I17" i="22"/>
  <c r="AM16" i="22"/>
  <c r="AN16" i="22" s="1"/>
  <c r="AO16" i="22" s="1"/>
  <c r="Z16" i="22"/>
  <c r="AA16" i="22" s="1"/>
  <c r="Y16" i="22"/>
  <c r="R16" i="22"/>
  <c r="S16" i="22" s="1"/>
  <c r="T16" i="22" s="1"/>
  <c r="I16" i="22"/>
  <c r="J16" i="22" s="1"/>
  <c r="K16" i="22" s="1"/>
  <c r="AM15" i="22"/>
  <c r="AN15" i="22" s="1"/>
  <c r="AO15" i="22" s="1"/>
  <c r="Y15" i="22"/>
  <c r="Z15" i="22" s="1"/>
  <c r="AA15" i="22" s="1"/>
  <c r="R15" i="22"/>
  <c r="S15" i="22" s="1"/>
  <c r="T15" i="22" s="1"/>
  <c r="J15" i="22"/>
  <c r="K15" i="22" s="1"/>
  <c r="I15" i="22"/>
  <c r="AM14" i="22"/>
  <c r="AN14" i="22" s="1"/>
  <c r="AO14" i="22" s="1"/>
  <c r="Z14" i="22"/>
  <c r="AA14" i="22" s="1"/>
  <c r="Y14" i="22"/>
  <c r="R14" i="22"/>
  <c r="S14" i="22" s="1"/>
  <c r="T14" i="22" s="1"/>
  <c r="I14" i="22"/>
  <c r="J14" i="22" s="1"/>
  <c r="K14" i="22" s="1"/>
  <c r="AM13" i="22"/>
  <c r="AN13" i="22" s="1"/>
  <c r="AO13" i="22" s="1"/>
  <c r="Y13" i="22"/>
  <c r="Z13" i="22" s="1"/>
  <c r="AA13" i="22" s="1"/>
  <c r="R13" i="22"/>
  <c r="S13" i="22" s="1"/>
  <c r="T13" i="22" s="1"/>
  <c r="J13" i="22"/>
  <c r="K13" i="22" s="1"/>
  <c r="I13" i="22"/>
  <c r="AM7" i="22"/>
  <c r="Y7" i="22"/>
  <c r="R7" i="22"/>
  <c r="S7" i="22" s="1"/>
  <c r="T7" i="22" s="1"/>
  <c r="I7" i="22"/>
  <c r="J7" i="22" s="1"/>
  <c r="K7" i="22" s="1"/>
  <c r="AM10" i="22"/>
  <c r="Y10" i="22"/>
  <c r="Z10" i="22" s="1"/>
  <c r="AA10" i="22" s="1"/>
  <c r="R10" i="22"/>
  <c r="S10" i="22" s="1"/>
  <c r="T10" i="22" s="1"/>
  <c r="I10" i="22"/>
  <c r="J10" i="22" s="1"/>
  <c r="K10" i="22" s="1"/>
  <c r="AM12" i="22"/>
  <c r="AN12" i="22" s="1"/>
  <c r="AO12" i="22" s="1"/>
  <c r="Z12" i="22"/>
  <c r="AA12" i="22" s="1"/>
  <c r="Y12" i="22"/>
  <c r="R12" i="22"/>
  <c r="S12" i="22" s="1"/>
  <c r="T12" i="22" s="1"/>
  <c r="I12" i="22"/>
  <c r="J12" i="22" s="1"/>
  <c r="K12" i="22" s="1"/>
  <c r="AM9" i="22"/>
  <c r="Y9" i="22"/>
  <c r="R9" i="22"/>
  <c r="S9" i="22" s="1"/>
  <c r="T9" i="22" s="1"/>
  <c r="I9" i="22"/>
  <c r="AM8" i="22"/>
  <c r="Y8" i="22"/>
  <c r="R8" i="22"/>
  <c r="S8" i="22" s="1"/>
  <c r="T8" i="22" s="1"/>
  <c r="I8" i="22"/>
  <c r="AM11" i="22"/>
  <c r="Y11" i="22"/>
  <c r="R11" i="22"/>
  <c r="I11" i="22"/>
  <c r="A3" i="22"/>
  <c r="A2" i="22"/>
  <c r="AN17" i="21"/>
  <c r="AO17" i="21" s="1"/>
  <c r="AM17" i="21"/>
  <c r="Y17" i="21"/>
  <c r="Z17" i="21" s="1"/>
  <c r="AA17" i="21" s="1"/>
  <c r="R17" i="21"/>
  <c r="S17" i="21" s="1"/>
  <c r="T17" i="21" s="1"/>
  <c r="J17" i="21"/>
  <c r="K17" i="21" s="1"/>
  <c r="I17" i="21"/>
  <c r="AM16" i="21"/>
  <c r="AN16" i="21" s="1"/>
  <c r="AO16" i="21" s="1"/>
  <c r="Z16" i="21"/>
  <c r="AA16" i="21" s="1"/>
  <c r="Y16" i="21"/>
  <c r="S16" i="21"/>
  <c r="T16" i="21" s="1"/>
  <c r="R16" i="21"/>
  <c r="I16" i="21"/>
  <c r="J16" i="21" s="1"/>
  <c r="K16" i="21" s="1"/>
  <c r="AN15" i="21"/>
  <c r="AO15" i="21" s="1"/>
  <c r="AM15" i="21"/>
  <c r="Y15" i="21"/>
  <c r="Z15" i="21" s="1"/>
  <c r="AA15" i="21" s="1"/>
  <c r="R15" i="21"/>
  <c r="S15" i="21" s="1"/>
  <c r="T15" i="21" s="1"/>
  <c r="J15" i="21"/>
  <c r="K15" i="21" s="1"/>
  <c r="I15" i="21"/>
  <c r="AM14" i="21"/>
  <c r="AN14" i="21" s="1"/>
  <c r="AO14" i="21" s="1"/>
  <c r="Z14" i="21"/>
  <c r="AA14" i="21" s="1"/>
  <c r="Y14" i="21"/>
  <c r="S14" i="21"/>
  <c r="T14" i="21" s="1"/>
  <c r="R14" i="21"/>
  <c r="I14" i="21"/>
  <c r="J14" i="21" s="1"/>
  <c r="K14" i="21" s="1"/>
  <c r="AN13" i="21"/>
  <c r="AO13" i="21" s="1"/>
  <c r="AM13" i="21"/>
  <c r="Y13" i="21"/>
  <c r="Z13" i="21" s="1"/>
  <c r="AA13" i="21" s="1"/>
  <c r="R13" i="21"/>
  <c r="S13" i="21" s="1"/>
  <c r="T13" i="21" s="1"/>
  <c r="J13" i="21"/>
  <c r="K13" i="21" s="1"/>
  <c r="I13" i="21"/>
  <c r="AM12" i="21"/>
  <c r="AN12" i="21" s="1"/>
  <c r="AO12" i="21" s="1"/>
  <c r="Z12" i="21"/>
  <c r="AA12" i="21" s="1"/>
  <c r="Y12" i="21"/>
  <c r="S12" i="21"/>
  <c r="T12" i="21" s="1"/>
  <c r="R12" i="21"/>
  <c r="I12" i="21"/>
  <c r="J12" i="21" s="1"/>
  <c r="K12" i="21" s="1"/>
  <c r="AN11" i="21"/>
  <c r="AO11" i="21" s="1"/>
  <c r="AM11" i="21"/>
  <c r="Y11" i="21"/>
  <c r="Z11" i="21" s="1"/>
  <c r="AA11" i="21" s="1"/>
  <c r="R11" i="21"/>
  <c r="S11" i="21" s="1"/>
  <c r="T11" i="21" s="1"/>
  <c r="J11" i="21"/>
  <c r="K11" i="21" s="1"/>
  <c r="I11" i="21"/>
  <c r="AM10" i="21"/>
  <c r="AN10" i="21" s="1"/>
  <c r="AO10" i="21" s="1"/>
  <c r="Z10" i="21"/>
  <c r="AA10" i="21" s="1"/>
  <c r="Y10" i="21"/>
  <c r="S10" i="21"/>
  <c r="T10" i="21" s="1"/>
  <c r="R10" i="21"/>
  <c r="I10" i="21"/>
  <c r="AN9" i="21"/>
  <c r="AO9" i="21" s="1"/>
  <c r="AM9" i="21"/>
  <c r="Y9" i="21"/>
  <c r="Z9" i="21" s="1"/>
  <c r="AA9" i="21" s="1"/>
  <c r="R9" i="21"/>
  <c r="S9" i="21" s="1"/>
  <c r="T9" i="21" s="1"/>
  <c r="J9" i="21"/>
  <c r="K9" i="21" s="1"/>
  <c r="I9" i="21"/>
  <c r="AM8" i="21"/>
  <c r="AN8" i="21" s="1"/>
  <c r="AO8" i="21" s="1"/>
  <c r="Y8" i="21"/>
  <c r="Z8" i="21" s="1"/>
  <c r="AA8" i="21" s="1"/>
  <c r="R8" i="21"/>
  <c r="S8" i="21" s="1"/>
  <c r="T8" i="21" s="1"/>
  <c r="I8" i="21"/>
  <c r="AN7" i="21"/>
  <c r="AO7" i="21" s="1"/>
  <c r="AM7" i="21"/>
  <c r="Y7" i="21"/>
  <c r="R7" i="21"/>
  <c r="A3" i="21"/>
  <c r="A2" i="21"/>
  <c r="AN17" i="20"/>
  <c r="AO17" i="20" s="1"/>
  <c r="AM17" i="20"/>
  <c r="Y17" i="20"/>
  <c r="Z17" i="20" s="1"/>
  <c r="AA17" i="20" s="1"/>
  <c r="R17" i="20"/>
  <c r="S17" i="20" s="1"/>
  <c r="T17" i="20" s="1"/>
  <c r="J17" i="20"/>
  <c r="K17" i="20" s="1"/>
  <c r="I17" i="20"/>
  <c r="AM16" i="20"/>
  <c r="AN16" i="20" s="1"/>
  <c r="AO16" i="20" s="1"/>
  <c r="Z16" i="20"/>
  <c r="AA16" i="20" s="1"/>
  <c r="Y16" i="20"/>
  <c r="S16" i="20"/>
  <c r="T16" i="20" s="1"/>
  <c r="R16" i="20"/>
  <c r="I16" i="20"/>
  <c r="J16" i="20" s="1"/>
  <c r="K16" i="20" s="1"/>
  <c r="AN15" i="20"/>
  <c r="AO15" i="20" s="1"/>
  <c r="AM15" i="20"/>
  <c r="Y15" i="20"/>
  <c r="Z15" i="20" s="1"/>
  <c r="AA15" i="20" s="1"/>
  <c r="R15" i="20"/>
  <c r="S15" i="20" s="1"/>
  <c r="T15" i="20" s="1"/>
  <c r="J15" i="20"/>
  <c r="K15" i="20" s="1"/>
  <c r="I15" i="20"/>
  <c r="AM14" i="20"/>
  <c r="AN14" i="20" s="1"/>
  <c r="AO14" i="20" s="1"/>
  <c r="Z14" i="20"/>
  <c r="AA14" i="20" s="1"/>
  <c r="Y14" i="20"/>
  <c r="S14" i="20"/>
  <c r="T14" i="20" s="1"/>
  <c r="R14" i="20"/>
  <c r="I14" i="20"/>
  <c r="J14" i="20" s="1"/>
  <c r="K14" i="20" s="1"/>
  <c r="AN13" i="20"/>
  <c r="AO13" i="20" s="1"/>
  <c r="AM13" i="20"/>
  <c r="Y13" i="20"/>
  <c r="Z13" i="20" s="1"/>
  <c r="AA13" i="20" s="1"/>
  <c r="R13" i="20"/>
  <c r="S13" i="20" s="1"/>
  <c r="T13" i="20" s="1"/>
  <c r="J13" i="20"/>
  <c r="K13" i="20" s="1"/>
  <c r="I13" i="20"/>
  <c r="AM12" i="20"/>
  <c r="AN12" i="20" s="1"/>
  <c r="AO12" i="20" s="1"/>
  <c r="Z12" i="20"/>
  <c r="AA12" i="20" s="1"/>
  <c r="Y12" i="20"/>
  <c r="S12" i="20"/>
  <c r="T12" i="20" s="1"/>
  <c r="R12" i="20"/>
  <c r="I12" i="20"/>
  <c r="J12" i="20" s="1"/>
  <c r="K12" i="20" s="1"/>
  <c r="AN11" i="20"/>
  <c r="AO11" i="20" s="1"/>
  <c r="AM11" i="20"/>
  <c r="Y11" i="20"/>
  <c r="Z11" i="20" s="1"/>
  <c r="AA11" i="20" s="1"/>
  <c r="R11" i="20"/>
  <c r="S11" i="20" s="1"/>
  <c r="T11" i="20" s="1"/>
  <c r="J11" i="20"/>
  <c r="K11" i="20" s="1"/>
  <c r="I11" i="20"/>
  <c r="AM9" i="20"/>
  <c r="Y9" i="20"/>
  <c r="Z9" i="20" s="1"/>
  <c r="AA9" i="20" s="1"/>
  <c r="S9" i="20"/>
  <c r="T9" i="20" s="1"/>
  <c r="R9" i="20"/>
  <c r="I9" i="20"/>
  <c r="AO10" i="20"/>
  <c r="AM10" i="20"/>
  <c r="Y10" i="20"/>
  <c r="R10" i="20"/>
  <c r="S10" i="20" s="1"/>
  <c r="T10" i="20" s="1"/>
  <c r="I10" i="20"/>
  <c r="AM8" i="20"/>
  <c r="Y8" i="20"/>
  <c r="R8" i="20"/>
  <c r="S8" i="20" s="1"/>
  <c r="T8" i="20" s="1"/>
  <c r="I8" i="20"/>
  <c r="AM7" i="20"/>
  <c r="AN7" i="20" s="1"/>
  <c r="AO7" i="20" s="1"/>
  <c r="Y7" i="20"/>
  <c r="R7" i="20"/>
  <c r="S7" i="20" s="1"/>
  <c r="T7" i="20" s="1"/>
  <c r="I7" i="20"/>
  <c r="A3" i="20"/>
  <c r="A2" i="20"/>
  <c r="AM16" i="19"/>
  <c r="AN16" i="19" s="1"/>
  <c r="AO16" i="19" s="1"/>
  <c r="Y16" i="19"/>
  <c r="Z16" i="19" s="1"/>
  <c r="AA16" i="19" s="1"/>
  <c r="R16" i="19"/>
  <c r="S16" i="19" s="1"/>
  <c r="T16" i="19" s="1"/>
  <c r="I16" i="19"/>
  <c r="J16" i="19" s="1"/>
  <c r="K16" i="19" s="1"/>
  <c r="AM15" i="19"/>
  <c r="AN15" i="19" s="1"/>
  <c r="AO15" i="19" s="1"/>
  <c r="Y15" i="19"/>
  <c r="Z15" i="19" s="1"/>
  <c r="AA15" i="19" s="1"/>
  <c r="R15" i="19"/>
  <c r="S15" i="19" s="1"/>
  <c r="T15" i="19" s="1"/>
  <c r="I15" i="19"/>
  <c r="J15" i="19" s="1"/>
  <c r="K15" i="19" s="1"/>
  <c r="AM14" i="19"/>
  <c r="AN14" i="19" s="1"/>
  <c r="AO14" i="19" s="1"/>
  <c r="Y14" i="19"/>
  <c r="Z14" i="19" s="1"/>
  <c r="AA14" i="19" s="1"/>
  <c r="R14" i="19"/>
  <c r="S14" i="19" s="1"/>
  <c r="T14" i="19" s="1"/>
  <c r="I14" i="19"/>
  <c r="J14" i="19" s="1"/>
  <c r="K14" i="19" s="1"/>
  <c r="AM13" i="19"/>
  <c r="AN13" i="19" s="1"/>
  <c r="AO13" i="19" s="1"/>
  <c r="Y13" i="19"/>
  <c r="Z13" i="19" s="1"/>
  <c r="AA13" i="19" s="1"/>
  <c r="S13" i="19"/>
  <c r="T13" i="19" s="1"/>
  <c r="R13" i="19"/>
  <c r="I13" i="19"/>
  <c r="J13" i="19" s="1"/>
  <c r="K13" i="19" s="1"/>
  <c r="AM12" i="19"/>
  <c r="AN12" i="19" s="1"/>
  <c r="AO12" i="19" s="1"/>
  <c r="Y12" i="19"/>
  <c r="Z12" i="19" s="1"/>
  <c r="AA12" i="19" s="1"/>
  <c r="R12" i="19"/>
  <c r="S12" i="19" s="1"/>
  <c r="T12" i="19" s="1"/>
  <c r="I12" i="19"/>
  <c r="J12" i="19" s="1"/>
  <c r="K12" i="19" s="1"/>
  <c r="AM11" i="19"/>
  <c r="AN11" i="19" s="1"/>
  <c r="AO11" i="19" s="1"/>
  <c r="Y11" i="19"/>
  <c r="Z11" i="19" s="1"/>
  <c r="AA11" i="19" s="1"/>
  <c r="S11" i="19"/>
  <c r="T11" i="19" s="1"/>
  <c r="R11" i="19"/>
  <c r="I11" i="19"/>
  <c r="J11" i="19" s="1"/>
  <c r="K11" i="19" s="1"/>
  <c r="AM10" i="19"/>
  <c r="AN10" i="19" s="1"/>
  <c r="AO10" i="19" s="1"/>
  <c r="Y10" i="19"/>
  <c r="Z10" i="19" s="1"/>
  <c r="AA10" i="19" s="1"/>
  <c r="R10" i="19"/>
  <c r="S10" i="19" s="1"/>
  <c r="T10" i="19" s="1"/>
  <c r="I10" i="19"/>
  <c r="J10" i="19" s="1"/>
  <c r="K10" i="19" s="1"/>
  <c r="AM9" i="19"/>
  <c r="AN9" i="19" s="1"/>
  <c r="AO9" i="19" s="1"/>
  <c r="Z9" i="19"/>
  <c r="AA9" i="19" s="1"/>
  <c r="Y9" i="19"/>
  <c r="R9" i="19"/>
  <c r="S9" i="19" s="1"/>
  <c r="T9" i="19" s="1"/>
  <c r="I9" i="19"/>
  <c r="AM8" i="19"/>
  <c r="AN8" i="19" s="1"/>
  <c r="AO8" i="19" s="1"/>
  <c r="Y8" i="19"/>
  <c r="Z8" i="19" s="1"/>
  <c r="AA8" i="19" s="1"/>
  <c r="R8" i="19"/>
  <c r="S8" i="19" s="1"/>
  <c r="T8" i="19" s="1"/>
  <c r="I8" i="19"/>
  <c r="J8" i="19" s="1"/>
  <c r="K8" i="19" s="1"/>
  <c r="AM7" i="19"/>
  <c r="AN7" i="19" s="1"/>
  <c r="AO7" i="19" s="1"/>
  <c r="Y7" i="19"/>
  <c r="Z7" i="19" s="1"/>
  <c r="AA7" i="19" s="1"/>
  <c r="R7" i="19"/>
  <c r="I7" i="19"/>
  <c r="A3" i="19"/>
  <c r="A2" i="19"/>
  <c r="AM17" i="18"/>
  <c r="AN17" i="18" s="1"/>
  <c r="AO17" i="18" s="1"/>
  <c r="Z17" i="18"/>
  <c r="AA17" i="18" s="1"/>
  <c r="Y17" i="18"/>
  <c r="R17" i="18"/>
  <c r="S17" i="18" s="1"/>
  <c r="T17" i="18" s="1"/>
  <c r="I17" i="18"/>
  <c r="J17" i="18" s="1"/>
  <c r="K17" i="18" s="1"/>
  <c r="AM16" i="18"/>
  <c r="AN16" i="18" s="1"/>
  <c r="AO16" i="18" s="1"/>
  <c r="Y16" i="18"/>
  <c r="Z16" i="18" s="1"/>
  <c r="AA16" i="18" s="1"/>
  <c r="R16" i="18"/>
  <c r="S16" i="18" s="1"/>
  <c r="T16" i="18" s="1"/>
  <c r="J16" i="18"/>
  <c r="K16" i="18" s="1"/>
  <c r="I16" i="18"/>
  <c r="AM15" i="18"/>
  <c r="AN15" i="18" s="1"/>
  <c r="AO15" i="18" s="1"/>
  <c r="Z15" i="18"/>
  <c r="AA15" i="18" s="1"/>
  <c r="Y15" i="18"/>
  <c r="R15" i="18"/>
  <c r="S15" i="18" s="1"/>
  <c r="T15" i="18" s="1"/>
  <c r="I15" i="18"/>
  <c r="J15" i="18" s="1"/>
  <c r="K15" i="18" s="1"/>
  <c r="AM14" i="18"/>
  <c r="AN14" i="18" s="1"/>
  <c r="AO14" i="18" s="1"/>
  <c r="Y14" i="18"/>
  <c r="Z14" i="18" s="1"/>
  <c r="AA14" i="18" s="1"/>
  <c r="S14" i="18"/>
  <c r="T14" i="18" s="1"/>
  <c r="R14" i="18"/>
  <c r="J14" i="18"/>
  <c r="K14" i="18" s="1"/>
  <c r="I14" i="18"/>
  <c r="AN13" i="18"/>
  <c r="AO13" i="18" s="1"/>
  <c r="AM13" i="18"/>
  <c r="Z13" i="18"/>
  <c r="AA13" i="18" s="1"/>
  <c r="Y13" i="18"/>
  <c r="R13" i="18"/>
  <c r="S13" i="18" s="1"/>
  <c r="T13" i="18" s="1"/>
  <c r="I13" i="18"/>
  <c r="J13" i="18" s="1"/>
  <c r="K13" i="18" s="1"/>
  <c r="AM12" i="18"/>
  <c r="AN12" i="18" s="1"/>
  <c r="AO12" i="18" s="1"/>
  <c r="Y12" i="18"/>
  <c r="Z12" i="18" s="1"/>
  <c r="AA12" i="18" s="1"/>
  <c r="S12" i="18"/>
  <c r="T12" i="18" s="1"/>
  <c r="R12" i="18"/>
  <c r="J12" i="18"/>
  <c r="K12" i="18" s="1"/>
  <c r="I12" i="18"/>
  <c r="AN11" i="18"/>
  <c r="AO11" i="18" s="1"/>
  <c r="AM11" i="18"/>
  <c r="Z11" i="18"/>
  <c r="AA11" i="18" s="1"/>
  <c r="Y11" i="18"/>
  <c r="R11" i="18"/>
  <c r="S11" i="18" s="1"/>
  <c r="T11" i="18" s="1"/>
  <c r="I11" i="18"/>
  <c r="J11" i="18" s="1"/>
  <c r="K11" i="18" s="1"/>
  <c r="AM10" i="18"/>
  <c r="AN10" i="18" s="1"/>
  <c r="AO10" i="18" s="1"/>
  <c r="Y10" i="18"/>
  <c r="Z10" i="18" s="1"/>
  <c r="AA10" i="18" s="1"/>
  <c r="S10" i="18"/>
  <c r="T10" i="18" s="1"/>
  <c r="R10" i="18"/>
  <c r="J10" i="18"/>
  <c r="K10" i="18" s="1"/>
  <c r="I10" i="18"/>
  <c r="AO9" i="18"/>
  <c r="AN9" i="18"/>
  <c r="AM9" i="18"/>
  <c r="Z9" i="18"/>
  <c r="AA9" i="18" s="1"/>
  <c r="Y9" i="18"/>
  <c r="R9" i="18"/>
  <c r="S9" i="18" s="1"/>
  <c r="T9" i="18" s="1"/>
  <c r="I9" i="18"/>
  <c r="J9" i="18" s="1"/>
  <c r="K9" i="18" s="1"/>
  <c r="AM8" i="18"/>
  <c r="Y8" i="18"/>
  <c r="Z8" i="18" s="1"/>
  <c r="AA8" i="18" s="1"/>
  <c r="R8" i="18"/>
  <c r="S8" i="18" s="1"/>
  <c r="T8" i="18" s="1"/>
  <c r="I8" i="18"/>
  <c r="J8" i="18" s="1"/>
  <c r="K8" i="18" s="1"/>
  <c r="AM7" i="18"/>
  <c r="Y7" i="18"/>
  <c r="Z7" i="18" s="1"/>
  <c r="AA7" i="18" s="1"/>
  <c r="R7" i="18"/>
  <c r="S7" i="18" s="1"/>
  <c r="T7" i="18" s="1"/>
  <c r="I7" i="18"/>
  <c r="J7" i="18" s="1"/>
  <c r="K7" i="18" s="1"/>
  <c r="A3" i="18"/>
  <c r="A2" i="18"/>
  <c r="Z7" i="27" l="1"/>
  <c r="AA7" i="27" s="1"/>
  <c r="Z7" i="22"/>
  <c r="AA7" i="22" s="1"/>
  <c r="AS12" i="22"/>
  <c r="AN7" i="22"/>
  <c r="AO7" i="22" s="1"/>
  <c r="AS7" i="22" s="1"/>
  <c r="AN8" i="20"/>
  <c r="AO8" i="20" s="1"/>
  <c r="AN9" i="20"/>
  <c r="AO9" i="20" s="1"/>
  <c r="J10" i="20"/>
  <c r="K10" i="20" s="1"/>
  <c r="AR10" i="20" s="1"/>
  <c r="Z9" i="25"/>
  <c r="AA9" i="25" s="1"/>
  <c r="Z7" i="25"/>
  <c r="AA7" i="25" s="1"/>
  <c r="S9" i="25"/>
  <c r="T9" i="25" s="1"/>
  <c r="AP9" i="25" s="1"/>
  <c r="S7" i="25"/>
  <c r="T7" i="25" s="1"/>
  <c r="K9" i="25"/>
  <c r="Z7" i="21"/>
  <c r="AA7" i="21" s="1"/>
  <c r="S7" i="21"/>
  <c r="T7" i="21" s="1"/>
  <c r="H4" i="8"/>
  <c r="H12" i="8"/>
  <c r="H6" i="8"/>
  <c r="H10" i="8"/>
  <c r="H7" i="8"/>
  <c r="H11" i="8"/>
  <c r="H5" i="8"/>
  <c r="H9" i="8"/>
  <c r="H13" i="8"/>
  <c r="H3" i="8"/>
  <c r="H3" i="9"/>
  <c r="Z11" i="22"/>
  <c r="AA11" i="22" s="1"/>
  <c r="Z8" i="22"/>
  <c r="AA8" i="22" s="1"/>
  <c r="Z9" i="22"/>
  <c r="AA9" i="22" s="1"/>
  <c r="J11" i="22"/>
  <c r="K11" i="22" s="1"/>
  <c r="J8" i="22"/>
  <c r="K8" i="22" s="1"/>
  <c r="J9" i="22"/>
  <c r="K9" i="22" s="1"/>
  <c r="H14" i="9"/>
  <c r="AN10" i="22"/>
  <c r="AO10" i="22" s="1"/>
  <c r="AS10" i="22" s="1"/>
  <c r="AN9" i="22"/>
  <c r="AO9" i="22" s="1"/>
  <c r="AN11" i="22"/>
  <c r="AO11" i="22" s="1"/>
  <c r="Z7" i="20"/>
  <c r="AA7" i="20" s="1"/>
  <c r="Z8" i="20"/>
  <c r="AA8" i="20" s="1"/>
  <c r="Z10" i="20"/>
  <c r="AA10" i="20" s="1"/>
  <c r="AS10" i="20" s="1"/>
  <c r="AP16" i="27"/>
  <c r="AQ16" i="27" s="1"/>
  <c r="AP12" i="27"/>
  <c r="AQ12" i="27" s="1"/>
  <c r="J7" i="27"/>
  <c r="K7" i="27" s="1"/>
  <c r="AS7" i="27" s="1"/>
  <c r="AP11" i="27"/>
  <c r="AQ11" i="27" s="1"/>
  <c r="AP15" i="27"/>
  <c r="AQ15" i="27" s="1"/>
  <c r="AP12" i="22"/>
  <c r="AP14" i="22"/>
  <c r="AQ14" i="22" s="1"/>
  <c r="J8" i="25"/>
  <c r="K8" i="25" s="1"/>
  <c r="AP8" i="25" s="1"/>
  <c r="F6" i="9" s="1"/>
  <c r="AP11" i="25"/>
  <c r="AP15" i="25"/>
  <c r="AQ15" i="25" s="1"/>
  <c r="AP16" i="25"/>
  <c r="AQ16" i="25" s="1"/>
  <c r="AP12" i="21"/>
  <c r="AQ12" i="21" s="1"/>
  <c r="J8" i="21"/>
  <c r="K8" i="21" s="1"/>
  <c r="AP8" i="21" s="1"/>
  <c r="F4" i="9" s="1"/>
  <c r="AP11" i="21"/>
  <c r="AQ11" i="21" s="1"/>
  <c r="AP15" i="21"/>
  <c r="AQ15" i="21" s="1"/>
  <c r="J8" i="20"/>
  <c r="K8" i="20" s="1"/>
  <c r="AR8" i="20" s="1"/>
  <c r="AP11" i="20"/>
  <c r="AQ11" i="20" s="1"/>
  <c r="AP15" i="20"/>
  <c r="AQ15" i="20" s="1"/>
  <c r="AP8" i="19"/>
  <c r="AP14" i="19"/>
  <c r="AQ14" i="19" s="1"/>
  <c r="AP10" i="19"/>
  <c r="AQ10" i="19" s="1"/>
  <c r="AP10" i="18"/>
  <c r="AQ10" i="18" s="1"/>
  <c r="AP14" i="18"/>
  <c r="AQ14" i="18" s="1"/>
  <c r="H12" i="9"/>
  <c r="H13" i="9"/>
  <c r="H10" i="9"/>
  <c r="H17" i="9"/>
  <c r="I17" i="9" s="1"/>
  <c r="H18" i="9"/>
  <c r="H9" i="9"/>
  <c r="I9" i="9" s="1"/>
  <c r="H8" i="9"/>
  <c r="H16" i="9"/>
  <c r="I16" i="9" s="1"/>
  <c r="H11" i="9"/>
  <c r="I11" i="9" s="1"/>
  <c r="H15" i="9"/>
  <c r="S8" i="24"/>
  <c r="T8" i="24" s="1"/>
  <c r="AS8" i="24" s="1"/>
  <c r="AP11" i="24"/>
  <c r="AQ11" i="24" s="1"/>
  <c r="AP15" i="24"/>
  <c r="AQ15" i="24" s="1"/>
  <c r="AP11" i="23"/>
  <c r="AQ11" i="23" s="1"/>
  <c r="J8" i="23"/>
  <c r="K8" i="23" s="1"/>
  <c r="AS8" i="23" s="1"/>
  <c r="AP15" i="23"/>
  <c r="AQ15" i="23" s="1"/>
  <c r="AP12" i="26"/>
  <c r="AQ12" i="26" s="1"/>
  <c r="AP16" i="26"/>
  <c r="AQ16" i="26" s="1"/>
  <c r="S8" i="26"/>
  <c r="T8" i="26" s="1"/>
  <c r="AS8" i="26" s="1"/>
  <c r="AP11" i="26"/>
  <c r="AQ11" i="26" s="1"/>
  <c r="AP14" i="27"/>
  <c r="AQ14" i="27" s="1"/>
  <c r="AP9" i="27"/>
  <c r="AQ9" i="27" s="1"/>
  <c r="AP13" i="27"/>
  <c r="AQ13" i="27" s="1"/>
  <c r="AP17" i="27"/>
  <c r="AQ17" i="27" s="1"/>
  <c r="J10" i="27"/>
  <c r="K10" i="27" s="1"/>
  <c r="AP10" i="27" s="1"/>
  <c r="AQ10" i="27" s="1"/>
  <c r="J8" i="27"/>
  <c r="K8" i="27" s="1"/>
  <c r="AP8" i="27" s="1"/>
  <c r="AP15" i="26"/>
  <c r="AQ15" i="26" s="1"/>
  <c r="AP14" i="26"/>
  <c r="AQ14" i="26" s="1"/>
  <c r="AP9" i="26"/>
  <c r="AQ9" i="26" s="1"/>
  <c r="AP13" i="26"/>
  <c r="AQ13" i="26" s="1"/>
  <c r="AP17" i="26"/>
  <c r="AQ17" i="26" s="1"/>
  <c r="J10" i="26"/>
  <c r="K10" i="26" s="1"/>
  <c r="AP10" i="26" s="1"/>
  <c r="AQ10" i="26" s="1"/>
  <c r="S7" i="26"/>
  <c r="T7" i="26" s="1"/>
  <c r="J7" i="26"/>
  <c r="K7" i="26" s="1"/>
  <c r="AP14" i="25"/>
  <c r="AQ14" i="25" s="1"/>
  <c r="AP12" i="25"/>
  <c r="AQ12" i="25" s="1"/>
  <c r="AP13" i="25"/>
  <c r="AQ13" i="25" s="1"/>
  <c r="AP17" i="25"/>
  <c r="AQ17" i="25" s="1"/>
  <c r="J10" i="25"/>
  <c r="K10" i="25" s="1"/>
  <c r="AP10" i="25" s="1"/>
  <c r="J7" i="25"/>
  <c r="K7" i="25" s="1"/>
  <c r="AP16" i="24"/>
  <c r="AQ16" i="24" s="1"/>
  <c r="AP14" i="24"/>
  <c r="AQ14" i="24" s="1"/>
  <c r="AP12" i="24"/>
  <c r="AQ12" i="24" s="1"/>
  <c r="AP9" i="24"/>
  <c r="AQ9" i="24" s="1"/>
  <c r="AP13" i="24"/>
  <c r="AQ13" i="24" s="1"/>
  <c r="AP17" i="24"/>
  <c r="AQ17" i="24" s="1"/>
  <c r="J10" i="24"/>
  <c r="K10" i="24" s="1"/>
  <c r="AP10" i="24" s="1"/>
  <c r="AQ10" i="24" s="1"/>
  <c r="S7" i="24"/>
  <c r="T7" i="24" s="1"/>
  <c r="J7" i="24"/>
  <c r="K7" i="24" s="1"/>
  <c r="AP14" i="23"/>
  <c r="AQ14" i="23" s="1"/>
  <c r="AP12" i="23"/>
  <c r="AQ12" i="23" s="1"/>
  <c r="AP16" i="23"/>
  <c r="AQ16" i="23" s="1"/>
  <c r="AP9" i="23"/>
  <c r="AQ9" i="23" s="1"/>
  <c r="AP13" i="23"/>
  <c r="AQ13" i="23" s="1"/>
  <c r="AP17" i="23"/>
  <c r="AQ17" i="23" s="1"/>
  <c r="J10" i="23"/>
  <c r="K10" i="23" s="1"/>
  <c r="AP10" i="23" s="1"/>
  <c r="AQ10" i="23" s="1"/>
  <c r="J7" i="23"/>
  <c r="K7" i="23" s="1"/>
  <c r="AP7" i="23" s="1"/>
  <c r="AP17" i="22"/>
  <c r="AQ17" i="22" s="1"/>
  <c r="AP13" i="22"/>
  <c r="AQ13" i="22" s="1"/>
  <c r="AP16" i="22"/>
  <c r="AQ16" i="22" s="1"/>
  <c r="S11" i="22"/>
  <c r="T11" i="22" s="1"/>
  <c r="AP15" i="22"/>
  <c r="AQ15" i="22" s="1"/>
  <c r="AN8" i="22"/>
  <c r="AO8" i="22" s="1"/>
  <c r="AS8" i="22" s="1"/>
  <c r="AP10" i="22"/>
  <c r="AP14" i="21"/>
  <c r="AQ14" i="21" s="1"/>
  <c r="AP16" i="21"/>
  <c r="AQ16" i="21" s="1"/>
  <c r="AP9" i="21"/>
  <c r="AQ9" i="21" s="1"/>
  <c r="AP13" i="21"/>
  <c r="AQ13" i="21" s="1"/>
  <c r="AP17" i="21"/>
  <c r="AQ17" i="21" s="1"/>
  <c r="J10" i="21"/>
  <c r="K10" i="21" s="1"/>
  <c r="AP10" i="21" s="1"/>
  <c r="AQ10" i="21" s="1"/>
  <c r="J7" i="21"/>
  <c r="K7" i="21" s="1"/>
  <c r="AP7" i="21" s="1"/>
  <c r="AP12" i="20"/>
  <c r="AQ12" i="20" s="1"/>
  <c r="AP16" i="20"/>
  <c r="AQ16" i="20" s="1"/>
  <c r="AP14" i="20"/>
  <c r="AQ14" i="20" s="1"/>
  <c r="AP13" i="20"/>
  <c r="AQ13" i="20" s="1"/>
  <c r="AP17" i="20"/>
  <c r="AQ17" i="20" s="1"/>
  <c r="J9" i="20"/>
  <c r="K9" i="20" s="1"/>
  <c r="J7" i="20"/>
  <c r="K7" i="20" s="1"/>
  <c r="AP11" i="19"/>
  <c r="AQ11" i="19" s="1"/>
  <c r="AP15" i="19"/>
  <c r="AQ15" i="19" s="1"/>
  <c r="AP13" i="19"/>
  <c r="AQ13" i="19" s="1"/>
  <c r="AP12" i="19"/>
  <c r="AQ12" i="19" s="1"/>
  <c r="AP16" i="19"/>
  <c r="AQ16" i="19" s="1"/>
  <c r="J9" i="19"/>
  <c r="K9" i="19" s="1"/>
  <c r="AP9" i="19" s="1"/>
  <c r="AQ9" i="19" s="1"/>
  <c r="S7" i="19"/>
  <c r="T7" i="19" s="1"/>
  <c r="J7" i="19"/>
  <c r="K7" i="19" s="1"/>
  <c r="AP13" i="18"/>
  <c r="AQ13" i="18" s="1"/>
  <c r="AP15" i="18"/>
  <c r="AQ15" i="18" s="1"/>
  <c r="AP9" i="18"/>
  <c r="AQ9" i="18" s="1"/>
  <c r="AP12" i="18"/>
  <c r="AQ12" i="18" s="1"/>
  <c r="AP16" i="18"/>
  <c r="AQ16" i="18" s="1"/>
  <c r="AP11" i="18"/>
  <c r="AQ11" i="18" s="1"/>
  <c r="AP17" i="18"/>
  <c r="AQ17" i="18" s="1"/>
  <c r="AN7" i="18"/>
  <c r="AO7" i="18" s="1"/>
  <c r="AN8" i="18"/>
  <c r="AO8" i="18" s="1"/>
  <c r="AP7" i="22" l="1"/>
  <c r="AT7" i="22" s="1"/>
  <c r="AS9" i="22"/>
  <c r="AT9" i="22" s="1"/>
  <c r="AT12" i="22"/>
  <c r="AT10" i="22"/>
  <c r="AS9" i="20"/>
  <c r="AR7" i="20"/>
  <c r="F13" i="8"/>
  <c r="AR9" i="20"/>
  <c r="AP7" i="25"/>
  <c r="AQ9" i="25" s="1"/>
  <c r="AS8" i="21"/>
  <c r="AP7" i="27"/>
  <c r="F20" i="9" s="1"/>
  <c r="AP9" i="22"/>
  <c r="F12" i="9" s="1"/>
  <c r="I12" i="9" s="1"/>
  <c r="AP11" i="22"/>
  <c r="F10" i="9" s="1"/>
  <c r="I10" i="9" s="1"/>
  <c r="AS8" i="20"/>
  <c r="F11" i="8"/>
  <c r="AT8" i="20"/>
  <c r="AP8" i="24"/>
  <c r="F18" i="9" s="1"/>
  <c r="I18" i="9" s="1"/>
  <c r="AP8" i="23"/>
  <c r="AT8" i="23" s="1"/>
  <c r="F15" i="9"/>
  <c r="I15" i="9" s="1"/>
  <c r="AQ12" i="22"/>
  <c r="F13" i="9"/>
  <c r="I13" i="9" s="1"/>
  <c r="F5" i="9"/>
  <c r="F7" i="9"/>
  <c r="AQ10" i="25"/>
  <c r="F8" i="9"/>
  <c r="I8" i="9" s="1"/>
  <c r="F9" i="9"/>
  <c r="AT8" i="21"/>
  <c r="AP19" i="21"/>
  <c r="F3" i="9"/>
  <c r="AS7" i="20"/>
  <c r="F10" i="8"/>
  <c r="F12" i="8"/>
  <c r="AP8" i="26"/>
  <c r="AT8" i="26" s="1"/>
  <c r="AP7" i="19"/>
  <c r="AQ7" i="19" s="1"/>
  <c r="F8" i="8"/>
  <c r="AS7" i="24"/>
  <c r="AP7" i="24"/>
  <c r="F16" i="9"/>
  <c r="AP19" i="23"/>
  <c r="AS7" i="23"/>
  <c r="AT7" i="23" s="1"/>
  <c r="AP7" i="26"/>
  <c r="AQ7" i="26" s="1"/>
  <c r="AS8" i="27"/>
  <c r="AT8" i="27" s="1"/>
  <c r="AS7" i="26"/>
  <c r="AS7" i="25"/>
  <c r="AQ8" i="25"/>
  <c r="AT8" i="24"/>
  <c r="AS11" i="22"/>
  <c r="AP8" i="22"/>
  <c r="AT8" i="22" s="1"/>
  <c r="AQ7" i="21"/>
  <c r="AS7" i="21"/>
  <c r="AT7" i="21" s="1"/>
  <c r="AQ8" i="21"/>
  <c r="AS7" i="19"/>
  <c r="AP7" i="18"/>
  <c r="AS7" i="18"/>
  <c r="AP8" i="18"/>
  <c r="AS8" i="18"/>
  <c r="F19" i="9" l="1"/>
  <c r="F14" i="9"/>
  <c r="I14" i="9" s="1"/>
  <c r="AQ10" i="22"/>
  <c r="AT9" i="20"/>
  <c r="AT7" i="20"/>
  <c r="AT10" i="20"/>
  <c r="AT7" i="25"/>
  <c r="AQ7" i="25"/>
  <c r="AP19" i="25"/>
  <c r="AQ18" i="25" s="1"/>
  <c r="AQ11" i="25"/>
  <c r="AQ8" i="26"/>
  <c r="AQ8" i="23"/>
  <c r="AQ7" i="23"/>
  <c r="AQ8" i="19"/>
  <c r="AT7" i="19"/>
  <c r="AQ7" i="27"/>
  <c r="AP19" i="27"/>
  <c r="AQ18" i="27" s="1"/>
  <c r="AT7" i="27"/>
  <c r="AQ8" i="27"/>
  <c r="AQ7" i="22"/>
  <c r="AQ9" i="22"/>
  <c r="AP19" i="22"/>
  <c r="AQ18" i="22" s="1"/>
  <c r="AT11" i="22"/>
  <c r="AQ9" i="20"/>
  <c r="AP19" i="20"/>
  <c r="AQ18" i="20" s="1"/>
  <c r="AQ7" i="20"/>
  <c r="AQ8" i="24"/>
  <c r="AT7" i="24"/>
  <c r="AQ8" i="22"/>
  <c r="F11" i="9"/>
  <c r="AT7" i="26"/>
  <c r="F7" i="8"/>
  <c r="AP18" i="19"/>
  <c r="AQ17" i="19" s="1"/>
  <c r="AT7" i="18"/>
  <c r="AQ8" i="18"/>
  <c r="F6" i="8"/>
  <c r="F5" i="8"/>
  <c r="AP19" i="18"/>
  <c r="AT8" i="18"/>
  <c r="AQ7" i="24"/>
  <c r="F17" i="9"/>
  <c r="AP18" i="24"/>
  <c r="AQ18" i="24" s="1"/>
  <c r="AP19" i="26"/>
  <c r="F9" i="8"/>
  <c r="AQ11" i="22"/>
  <c r="AQ7" i="18"/>
  <c r="F23" i="9" l="1"/>
  <c r="AM7" i="11" l="1"/>
  <c r="R7" i="11"/>
  <c r="AN10" i="11" l="1"/>
  <c r="AO10" i="11" s="1"/>
  <c r="AN14" i="11"/>
  <c r="AO14" i="11" s="1"/>
  <c r="Y9" i="11"/>
  <c r="Z9" i="11" s="1"/>
  <c r="AA9" i="11" s="1"/>
  <c r="I9" i="11"/>
  <c r="J9" i="11" s="1"/>
  <c r="K9" i="11" s="1"/>
  <c r="R9" i="11"/>
  <c r="S9" i="11" s="1"/>
  <c r="T9" i="11" s="1"/>
  <c r="AM9" i="11"/>
  <c r="AN9" i="11" s="1"/>
  <c r="AO9" i="11" s="1"/>
  <c r="Y10" i="11"/>
  <c r="I10" i="11"/>
  <c r="R10" i="11"/>
  <c r="S10" i="11" s="1"/>
  <c r="T10" i="11" s="1"/>
  <c r="AM10" i="11"/>
  <c r="Z12" i="11"/>
  <c r="AA12" i="11" s="1"/>
  <c r="AM8" i="11"/>
  <c r="AN8" i="11" s="1"/>
  <c r="AO8" i="11" s="1"/>
  <c r="AM11" i="11"/>
  <c r="AN11" i="11" s="1"/>
  <c r="AO11" i="11" s="1"/>
  <c r="AM12" i="11"/>
  <c r="AN12" i="11" s="1"/>
  <c r="AO12" i="11" s="1"/>
  <c r="AM13" i="11"/>
  <c r="AN13" i="11" s="1"/>
  <c r="AO13" i="11" s="1"/>
  <c r="AM14" i="11"/>
  <c r="AM15" i="11"/>
  <c r="AN15" i="11" s="1"/>
  <c r="AO15" i="11" s="1"/>
  <c r="AM16" i="11"/>
  <c r="AN16" i="11" s="1"/>
  <c r="AO16" i="11" s="1"/>
  <c r="AM17" i="11"/>
  <c r="AN17" i="11" s="1"/>
  <c r="AO17" i="11" s="1"/>
  <c r="AN7" i="11"/>
  <c r="AO7" i="11" s="1"/>
  <c r="I8" i="11"/>
  <c r="I11" i="11"/>
  <c r="J11" i="11" s="1"/>
  <c r="K11" i="11" s="1"/>
  <c r="I12" i="11"/>
  <c r="J12" i="11" s="1"/>
  <c r="K12" i="11" s="1"/>
  <c r="I13" i="11"/>
  <c r="J13" i="11" s="1"/>
  <c r="K13" i="11" s="1"/>
  <c r="I14" i="11"/>
  <c r="J14" i="11" s="1"/>
  <c r="K14" i="11" s="1"/>
  <c r="I15" i="11"/>
  <c r="J15" i="11" s="1"/>
  <c r="K15" i="11" s="1"/>
  <c r="I16" i="11"/>
  <c r="J16" i="11" s="1"/>
  <c r="K16" i="11" s="1"/>
  <c r="I17" i="11"/>
  <c r="J17" i="11" s="1"/>
  <c r="K17" i="11" s="1"/>
  <c r="I7" i="11"/>
  <c r="Y7" i="11"/>
  <c r="Y8" i="11"/>
  <c r="Y11" i="11"/>
  <c r="Z11" i="11" s="1"/>
  <c r="AA11" i="11" s="1"/>
  <c r="Y12" i="11"/>
  <c r="Y13" i="11"/>
  <c r="Z13" i="11" s="1"/>
  <c r="AA13" i="11" s="1"/>
  <c r="Y14" i="11"/>
  <c r="Z14" i="11" s="1"/>
  <c r="AA14" i="11" s="1"/>
  <c r="Y15" i="11"/>
  <c r="Z15" i="11" s="1"/>
  <c r="AA15" i="11" s="1"/>
  <c r="Y16" i="11"/>
  <c r="Z16" i="11" s="1"/>
  <c r="AA16" i="11" s="1"/>
  <c r="Z10" i="11" l="1"/>
  <c r="AA10" i="11" s="1"/>
  <c r="J7" i="11"/>
  <c r="K7" i="11" s="1"/>
  <c r="J10" i="11"/>
  <c r="K10" i="11" s="1"/>
  <c r="AP10" i="11" s="1"/>
  <c r="AQ10" i="11" s="1"/>
  <c r="AP9" i="11"/>
  <c r="J8" i="11"/>
  <c r="K8" i="11" s="1"/>
  <c r="R15" i="11"/>
  <c r="S15" i="11" s="1"/>
  <c r="T15" i="11" s="1"/>
  <c r="AP15" i="11" l="1"/>
  <c r="AQ15" i="11" s="1"/>
  <c r="A4" i="8"/>
  <c r="B4" i="8"/>
  <c r="C4" i="8"/>
  <c r="D4" i="8"/>
  <c r="E4" i="8"/>
  <c r="E3" i="8"/>
  <c r="B3" i="8"/>
  <c r="C3" i="8"/>
  <c r="D3" i="8"/>
  <c r="I13" i="8" s="1"/>
  <c r="A3" i="8"/>
  <c r="R8" i="11"/>
  <c r="R11" i="11"/>
  <c r="S11" i="11" s="1"/>
  <c r="T11" i="11" s="1"/>
  <c r="R12" i="11"/>
  <c r="S12" i="11" s="1"/>
  <c r="T12" i="11" s="1"/>
  <c r="R13" i="11"/>
  <c r="S13" i="11" s="1"/>
  <c r="T13" i="11" s="1"/>
  <c r="R14" i="11"/>
  <c r="S14" i="11" s="1"/>
  <c r="T14" i="11" s="1"/>
  <c r="R16" i="11"/>
  <c r="S16" i="11" s="1"/>
  <c r="T16" i="11" s="1"/>
  <c r="R17" i="11"/>
  <c r="S17" i="11" s="1"/>
  <c r="T17" i="11" s="1"/>
  <c r="Y17" i="11"/>
  <c r="A3" i="11"/>
  <c r="A2" i="11"/>
  <c r="I8" i="8" l="1"/>
  <c r="S8" i="11"/>
  <c r="T8" i="11" s="1"/>
  <c r="S7" i="11"/>
  <c r="T7" i="11" s="1"/>
  <c r="AS7" i="11" s="1"/>
  <c r="Z17" i="11"/>
  <c r="AA17" i="11" s="1"/>
  <c r="AP17" i="11" s="1"/>
  <c r="AQ17" i="11" s="1"/>
  <c r="Z8" i="11"/>
  <c r="AA8" i="11" s="1"/>
  <c r="Z7" i="11"/>
  <c r="AA7" i="11" s="1"/>
  <c r="AP16" i="11"/>
  <c r="AQ16" i="11" s="1"/>
  <c r="AP13" i="11"/>
  <c r="AQ13" i="11" s="1"/>
  <c r="AP14" i="11"/>
  <c r="AQ14" i="11" s="1"/>
  <c r="AP12" i="11"/>
  <c r="AQ12" i="11" s="1"/>
  <c r="AP11" i="11"/>
  <c r="AQ11" i="11" s="1"/>
  <c r="E43" i="9"/>
  <c r="E42" i="9"/>
  <c r="E41" i="9"/>
  <c r="E40" i="9"/>
  <c r="E37" i="9"/>
  <c r="E36" i="9"/>
  <c r="E35" i="9"/>
  <c r="E34" i="9"/>
  <c r="E30" i="9"/>
  <c r="E31" i="9"/>
  <c r="H4" i="9"/>
  <c r="I4" i="9" s="1"/>
  <c r="E28" i="9" s="1"/>
  <c r="H5" i="9"/>
  <c r="I5" i="9" s="1"/>
  <c r="H6" i="9"/>
  <c r="I6" i="9" s="1"/>
  <c r="H7" i="9"/>
  <c r="I7" i="9" s="1"/>
  <c r="H19" i="9"/>
  <c r="I19" i="9" s="1"/>
  <c r="H20" i="9"/>
  <c r="I20" i="9" s="1"/>
  <c r="E29" i="9" l="1"/>
  <c r="E32" i="9" s="1"/>
  <c r="AS8" i="11"/>
  <c r="AP8" i="11"/>
  <c r="AP7" i="11"/>
  <c r="AQ9" i="11"/>
  <c r="E38" i="9"/>
  <c r="E44" i="9"/>
  <c r="AQ7" i="11" l="1"/>
  <c r="AP19" i="11"/>
  <c r="F3" i="8"/>
  <c r="AT7" i="11"/>
  <c r="F4" i="8"/>
  <c r="I4" i="8" s="1"/>
  <c r="AT8" i="11"/>
  <c r="F22" i="9"/>
  <c r="I3" i="9"/>
  <c r="I7" i="8"/>
  <c r="I3" i="8"/>
  <c r="I5" i="8"/>
  <c r="I6" i="8"/>
  <c r="I11" i="8"/>
  <c r="F15" i="8" l="1"/>
  <c r="AQ18" i="11"/>
  <c r="F16" i="8"/>
  <c r="E25" i="8"/>
  <c r="I9" i="8"/>
  <c r="E27" i="8" s="1"/>
  <c r="E20" i="8" l="1"/>
  <c r="E19" i="8"/>
  <c r="I12" i="8"/>
  <c r="E28" i="8" s="1"/>
  <c r="E26" i="8"/>
  <c r="E29" i="8" s="1"/>
  <c r="I10" i="8" l="1"/>
  <c r="E21" i="8" s="1"/>
  <c r="E23" i="8" s="1"/>
</calcChain>
</file>

<file path=xl/sharedStrings.xml><?xml version="1.0" encoding="utf-8"?>
<sst xmlns="http://schemas.openxmlformats.org/spreadsheetml/2006/main" count="8808" uniqueCount="1637">
  <si>
    <t>D1</t>
  </si>
  <si>
    <t>D2</t>
  </si>
  <si>
    <t>D3</t>
  </si>
  <si>
    <t>D4</t>
  </si>
  <si>
    <t>D5</t>
  </si>
  <si>
    <t>D6</t>
  </si>
  <si>
    <t>D7</t>
  </si>
  <si>
    <t>D8</t>
  </si>
  <si>
    <t>D9</t>
  </si>
  <si>
    <t>Class</t>
  </si>
  <si>
    <t>Rider</t>
  </si>
  <si>
    <t>Points</t>
  </si>
  <si>
    <t>Place</t>
  </si>
  <si>
    <t>Total Points</t>
  </si>
  <si>
    <t>Overall Placing</t>
  </si>
  <si>
    <t>Primary Preliminary</t>
  </si>
  <si>
    <t>Marks</t>
  </si>
  <si>
    <t>Test</t>
  </si>
  <si>
    <t>IQ No.</t>
  </si>
  <si>
    <t>Class Number</t>
  </si>
  <si>
    <t>Class Name</t>
  </si>
  <si>
    <t>CT5</t>
  </si>
  <si>
    <t>Secondary CT 80cm</t>
  </si>
  <si>
    <t>Secondary Novice - Intermediate</t>
  </si>
  <si>
    <t>Secondary Preliminary - Intermediate</t>
  </si>
  <si>
    <t>CT2</t>
  </si>
  <si>
    <t>Primary CT 60cm</t>
  </si>
  <si>
    <t>SM1</t>
  </si>
  <si>
    <t>Primary Showman 4-phase 45cm</t>
  </si>
  <si>
    <t>Secondary Medium</t>
  </si>
  <si>
    <t>CT1</t>
  </si>
  <si>
    <t>Primary CT 45cm</t>
  </si>
  <si>
    <t>SH02</t>
  </si>
  <si>
    <t>Mini Show Hunter</t>
  </si>
  <si>
    <t>SJ01</t>
  </si>
  <si>
    <t>Primary Qualifier 50cm</t>
  </si>
  <si>
    <t>SH05</t>
  </si>
  <si>
    <t>Primary Working Hunter 45cm</t>
  </si>
  <si>
    <t>SJ02</t>
  </si>
  <si>
    <t>Primary Qualifier 60cm</t>
  </si>
  <si>
    <t>SJ07</t>
  </si>
  <si>
    <t>Secondary Qualifier 80cm</t>
  </si>
  <si>
    <t>Secondary Preliminary - Senior</t>
  </si>
  <si>
    <t>Secondary Novice - Senior</t>
  </si>
  <si>
    <t>SJ08</t>
  </si>
  <si>
    <t>Secondary Qualifier 90cm</t>
  </si>
  <si>
    <t>CT3</t>
  </si>
  <si>
    <t>Primary CT 80cm</t>
  </si>
  <si>
    <t>SJ03</t>
  </si>
  <si>
    <t>Primary Qualifier 70cm</t>
  </si>
  <si>
    <t>CT4</t>
  </si>
  <si>
    <t>Secondary CT 60cm</t>
  </si>
  <si>
    <t>SJ06</t>
  </si>
  <si>
    <t>Secondary Qualifier 70cm</t>
  </si>
  <si>
    <t>SH07</t>
  </si>
  <si>
    <t>Intermediate Show Hunter</t>
  </si>
  <si>
    <t>SM3</t>
  </si>
  <si>
    <t>Secondary Showman 4-phase 45cm</t>
  </si>
  <si>
    <t>SH06</t>
  </si>
  <si>
    <t>Intermediate Show Hack</t>
  </si>
  <si>
    <t>SM6</t>
  </si>
  <si>
    <t>Secondary Showman 3-phase</t>
  </si>
  <si>
    <t>SH08</t>
  </si>
  <si>
    <t>Intermediate Working Hunter 55cm</t>
  </si>
  <si>
    <t>SM4</t>
  </si>
  <si>
    <t>Secondary Showman 4-phase 60cm</t>
  </si>
  <si>
    <t>SH11</t>
  </si>
  <si>
    <t>Secondary Working Hunter 65cm</t>
  </si>
  <si>
    <t>SJ10</t>
  </si>
  <si>
    <t>Secondary Qualifier 110cm</t>
  </si>
  <si>
    <t>Secondary Elementary</t>
  </si>
  <si>
    <t>Primary Novice</t>
  </si>
  <si>
    <t>SH03</t>
  </si>
  <si>
    <t>Primary Show Hack</t>
  </si>
  <si>
    <t>SM2</t>
  </si>
  <si>
    <t>Primary Showman 3-phase</t>
  </si>
  <si>
    <t>CT6</t>
  </si>
  <si>
    <t>Secondary CT 95cm</t>
  </si>
  <si>
    <t>SJ04</t>
  </si>
  <si>
    <t>Primary Qualifier 80cm</t>
  </si>
  <si>
    <t>SM5</t>
  </si>
  <si>
    <t>Secondary Showman 4-phase 85cm</t>
  </si>
  <si>
    <t>SH10</t>
  </si>
  <si>
    <t>Secondary Show Hunter</t>
  </si>
  <si>
    <t>SJ09</t>
  </si>
  <si>
    <t>Secondary Qualifier 100cm</t>
  </si>
  <si>
    <t>SH09</t>
  </si>
  <si>
    <t>Secondary Show Hack</t>
  </si>
  <si>
    <t>CT7</t>
  </si>
  <si>
    <t>Secondary CT 1*</t>
  </si>
  <si>
    <t>SJ11</t>
  </si>
  <si>
    <t>Secondary Qualifier 120cm</t>
  </si>
  <si>
    <t>SH01</t>
  </si>
  <si>
    <t>Mini Show Horse</t>
  </si>
  <si>
    <t>SJ05</t>
  </si>
  <si>
    <t>Primary Qualifier 90cm</t>
  </si>
  <si>
    <t>Secondary Advanced</t>
  </si>
  <si>
    <t>SH04</t>
  </si>
  <si>
    <t>Primary Show Hunter</t>
  </si>
  <si>
    <t>Combined Training</t>
  </si>
  <si>
    <t>Dressage</t>
  </si>
  <si>
    <t>Show Horse</t>
  </si>
  <si>
    <t>Show Jumping</t>
  </si>
  <si>
    <t>Showman</t>
  </si>
  <si>
    <t>Scots Extravaganza 2019</t>
  </si>
  <si>
    <t>1A</t>
  </si>
  <si>
    <t>2A</t>
  </si>
  <si>
    <t>1B</t>
  </si>
  <si>
    <t>2B</t>
  </si>
  <si>
    <t>3A</t>
  </si>
  <si>
    <t>4A</t>
  </si>
  <si>
    <t>5A</t>
  </si>
  <si>
    <t>3B</t>
  </si>
  <si>
    <t>4B</t>
  </si>
  <si>
    <t>5B</t>
  </si>
  <si>
    <t>HORSE</t>
  </si>
  <si>
    <t>School</t>
  </si>
  <si>
    <t>Annabelle Webb</t>
  </si>
  <si>
    <t>St Stephens Pittsworth</t>
  </si>
  <si>
    <t>Zali Greeney</t>
  </si>
  <si>
    <t>Eloise Kings</t>
  </si>
  <si>
    <t>Bunkers Hill State School</t>
  </si>
  <si>
    <t>Sophia Gordon</t>
  </si>
  <si>
    <t>Lillian Sharpe</t>
  </si>
  <si>
    <t>Scarlett Gordon</t>
  </si>
  <si>
    <t>Claudia Wyatt</t>
  </si>
  <si>
    <t>Gracie Bunker</t>
  </si>
  <si>
    <t>Nakita Bryant</t>
  </si>
  <si>
    <t>Chelsea Mead</t>
  </si>
  <si>
    <t>Ellie Stenzel</t>
  </si>
  <si>
    <t>Mackenzie Lyons</t>
  </si>
  <si>
    <t>Zara Wyatt</t>
  </si>
  <si>
    <t>Invoice Number</t>
  </si>
  <si>
    <t>Entrant First Name</t>
  </si>
  <si>
    <t>Entrant Last Name</t>
  </si>
  <si>
    <t>Entrant Full Name</t>
  </si>
  <si>
    <t>Address 1</t>
  </si>
  <si>
    <t>Address 2</t>
  </si>
  <si>
    <t>Suburb</t>
  </si>
  <si>
    <t>State</t>
  </si>
  <si>
    <t>Post Code</t>
  </si>
  <si>
    <t>PIC</t>
  </si>
  <si>
    <t>Phone</t>
  </si>
  <si>
    <t>Mobile</t>
  </si>
  <si>
    <t>E-Mail Address</t>
  </si>
  <si>
    <t>Junior</t>
  </si>
  <si>
    <t>D.O.B</t>
  </si>
  <si>
    <t>School Year</t>
  </si>
  <si>
    <t>School Name</t>
  </si>
  <si>
    <t>Rider's EA number</t>
  </si>
  <si>
    <t>FEI Number</t>
  </si>
  <si>
    <t>National Federation</t>
  </si>
  <si>
    <t>Pony Club Number</t>
  </si>
  <si>
    <t>ABN</t>
  </si>
  <si>
    <t>Parent</t>
  </si>
  <si>
    <t>Next of Kin</t>
  </si>
  <si>
    <t>Next of Kin Phone</t>
  </si>
  <si>
    <t>Club</t>
  </si>
  <si>
    <t>Team Name</t>
  </si>
  <si>
    <t>Notes</t>
  </si>
  <si>
    <t>Entry Date</t>
  </si>
  <si>
    <t>Yards</t>
  </si>
  <si>
    <t>Yard Days</t>
  </si>
  <si>
    <t>CoveredYards</t>
  </si>
  <si>
    <t>CoveredYard Days</t>
  </si>
  <si>
    <t>Stables</t>
  </si>
  <si>
    <t>Stable Days</t>
  </si>
  <si>
    <t>Powered Camp Spots</t>
  </si>
  <si>
    <t>Powered Camp Spot Days</t>
  </si>
  <si>
    <t>UnPowered Camp Spots</t>
  </si>
  <si>
    <t>UnPowered Camp Spot Days</t>
  </si>
  <si>
    <t>Additional1 Camp Spots</t>
  </si>
  <si>
    <t>Additional1 Camp Spot Days</t>
  </si>
  <si>
    <t>Additional2 Camp Spots</t>
  </si>
  <si>
    <t>Additional2 Camp Spot Days</t>
  </si>
  <si>
    <t>Cabins</t>
  </si>
  <si>
    <t>Cabin Days</t>
  </si>
  <si>
    <t>Tack Rooms</t>
  </si>
  <si>
    <t>Tack Room Days</t>
  </si>
  <si>
    <t>Arrival Date</t>
  </si>
  <si>
    <t>Departure Date</t>
  </si>
  <si>
    <t>Prefered stabled with</t>
  </si>
  <si>
    <t>Groom</t>
  </si>
  <si>
    <t>Truck Rego</t>
  </si>
  <si>
    <t>Truck Type</t>
  </si>
  <si>
    <t>Motel Name</t>
  </si>
  <si>
    <t>Previous Invoice Number</t>
  </si>
  <si>
    <t>Rider Name</t>
  </si>
  <si>
    <t>Riders EA number</t>
  </si>
  <si>
    <t>Rider First Name</t>
  </si>
  <si>
    <t>Rider Last Name</t>
  </si>
  <si>
    <t>Test in Which They Would Like to Ride</t>
  </si>
  <si>
    <t>Horse Name</t>
  </si>
  <si>
    <t>Sex</t>
  </si>
  <si>
    <t>Pony</t>
  </si>
  <si>
    <t>Horse's Number</t>
  </si>
  <si>
    <t>Interschool Number</t>
  </si>
  <si>
    <t>Owners EA Number</t>
  </si>
  <si>
    <t>Bridle Number</t>
  </si>
  <si>
    <t>Horses FEI Number</t>
  </si>
  <si>
    <t>MicroChip Number</t>
  </si>
  <si>
    <t>Owners Name</t>
  </si>
  <si>
    <t>Owners ABN</t>
  </si>
  <si>
    <t>Exhibitor Name</t>
  </si>
  <si>
    <t>Exhibitor EA Number</t>
  </si>
  <si>
    <t>Exhibit Number</t>
  </si>
  <si>
    <t>Handler Name</t>
  </si>
  <si>
    <t>Handler EA Number</t>
  </si>
  <si>
    <t>Lunger</t>
  </si>
  <si>
    <t>Total Entry $</t>
  </si>
  <si>
    <t>Bronte</t>
  </si>
  <si>
    <t>Rigney</t>
  </si>
  <si>
    <t>Bronte Rigney</t>
  </si>
  <si>
    <t>Myall Plains</t>
  </si>
  <si>
    <t>560 Bimbil Road</t>
  </si>
  <si>
    <t>Thallon</t>
  </si>
  <si>
    <t>Qld</t>
  </si>
  <si>
    <t>QFWM0108</t>
  </si>
  <si>
    <t>sallynicol@bigpond.com</t>
  </si>
  <si>
    <t>Yes</t>
  </si>
  <si>
    <t>Fairholme College - Toowoomba</t>
  </si>
  <si>
    <t xml:space="preserve">                    </t>
  </si>
  <si>
    <t xml:space="preserve">               </t>
  </si>
  <si>
    <t>Sally Rigney</t>
  </si>
  <si>
    <t>Ian Rigney</t>
  </si>
  <si>
    <t>St George</t>
  </si>
  <si>
    <t>Phoebe Riordan, Fairholme students</t>
  </si>
  <si>
    <t>496RHP</t>
  </si>
  <si>
    <t>white truck with blue and white smiff gooseneck</t>
  </si>
  <si>
    <t>GORON TORON DON FATALE</t>
  </si>
  <si>
    <t>No</t>
  </si>
  <si>
    <t>LA-ROYAL (HHSA)</t>
  </si>
  <si>
    <t>Alicia</t>
  </si>
  <si>
    <t>Dyke</t>
  </si>
  <si>
    <t>Alicia Dyke</t>
  </si>
  <si>
    <t>43 Randwick Drive</t>
  </si>
  <si>
    <t>4, 140-142 Brisbane St</t>
  </si>
  <si>
    <t>Mundoolun</t>
  </si>
  <si>
    <t>Queens</t>
  </si>
  <si>
    <t>QIBD2709</t>
  </si>
  <si>
    <t>Heidiandroger@bigpond.com</t>
  </si>
  <si>
    <t>Emmaus College - Jimboomba</t>
  </si>
  <si>
    <t>Heidi Farrow</t>
  </si>
  <si>
    <t>Jimboomba Pony Club</t>
  </si>
  <si>
    <t>Susanna Cooper</t>
  </si>
  <si>
    <t>950SUD</t>
  </si>
  <si>
    <t>Mazda Ute</t>
  </si>
  <si>
    <t>VALINOR PARK EBONY</t>
  </si>
  <si>
    <t>Mare</t>
  </si>
  <si>
    <t>Emma</t>
  </si>
  <si>
    <t>Gould</t>
  </si>
  <si>
    <t>Emma Gould</t>
  </si>
  <si>
    <t>48 Boondarn Crt</t>
  </si>
  <si>
    <t>Cedar Grove</t>
  </si>
  <si>
    <t>QLD</t>
  </si>
  <si>
    <t>QJBD3180</t>
  </si>
  <si>
    <t>mgould@bne.catholic.edu.au</t>
  </si>
  <si>
    <t>Maria Gould</t>
  </si>
  <si>
    <t>GOOD GRIEF CHARLIE BROWN</t>
  </si>
  <si>
    <t>Josephine</t>
  </si>
  <si>
    <t>Ostwald</t>
  </si>
  <si>
    <t>Josephine Ostwald</t>
  </si>
  <si>
    <t>1698 Evanslea Rd</t>
  </si>
  <si>
    <t>Jondaryan</t>
  </si>
  <si>
    <t>QBJD0134</t>
  </si>
  <si>
    <t>kirsty.ostwald@ostwaldbros.com.au</t>
  </si>
  <si>
    <t>Kirsty Ostwald</t>
  </si>
  <si>
    <t>CHARLOTTE OSTWALD</t>
  </si>
  <si>
    <t>COCO COCO</t>
  </si>
  <si>
    <t>Gelding</t>
  </si>
  <si>
    <t>Isabella Ostwald</t>
  </si>
  <si>
    <t>Isabella</t>
  </si>
  <si>
    <t>Kurrajong Pony Club</t>
  </si>
  <si>
    <t>WESLEY DALE LOVEHEART</t>
  </si>
  <si>
    <t>Charlotte</t>
  </si>
  <si>
    <t>Charlotte Ostwald</t>
  </si>
  <si>
    <t>QBJD01134</t>
  </si>
  <si>
    <t>FAIRHOLME COLLEGE</t>
  </si>
  <si>
    <t>PLAUDITS QUEST</t>
  </si>
  <si>
    <t>Ruby</t>
  </si>
  <si>
    <t>Agnew</t>
  </si>
  <si>
    <t>Ruby Agnew</t>
  </si>
  <si>
    <t>16 Warrener Place</t>
  </si>
  <si>
    <t>Maroochy River</t>
  </si>
  <si>
    <t>QGMO1577</t>
  </si>
  <si>
    <t>rubylfagnew@gmail.com</t>
  </si>
  <si>
    <t>Sunshine Coast Grammar School - Forest Glen</t>
  </si>
  <si>
    <t>Alexis Agnew</t>
  </si>
  <si>
    <t>965 UII</t>
  </si>
  <si>
    <t>2HAL float</t>
  </si>
  <si>
    <t>TBA</t>
  </si>
  <si>
    <t>ROSSANOVA</t>
  </si>
  <si>
    <t>Jazmine</t>
  </si>
  <si>
    <t>Mcmullan</t>
  </si>
  <si>
    <t>Jazmine Mcmullan</t>
  </si>
  <si>
    <t xml:space="preserve">134-146 Thomposon Road </t>
  </si>
  <si>
    <t>Greenbank</t>
  </si>
  <si>
    <t>QBBD4293</t>
  </si>
  <si>
    <t>j9mcmullan@gmail.com</t>
  </si>
  <si>
    <t>Ipswich Girls Grammar School - Ipswich</t>
  </si>
  <si>
    <t>Janine McMullan</t>
  </si>
  <si>
    <t>Greenbank Pony Club</t>
  </si>
  <si>
    <t>424UEI</t>
  </si>
  <si>
    <t>Kara kar float 3HAL white overnighter</t>
  </si>
  <si>
    <t>INSTRUMENTAL BLISS</t>
  </si>
  <si>
    <t>GEORGIE ARMANI</t>
  </si>
  <si>
    <t xml:space="preserve">Greenbank      </t>
  </si>
  <si>
    <t>Bianca</t>
  </si>
  <si>
    <t>Deery</t>
  </si>
  <si>
    <t>Bianca Deery</t>
  </si>
  <si>
    <t>90 Quay st</t>
  </si>
  <si>
    <t>Bulimba</t>
  </si>
  <si>
    <t>QJBb0587</t>
  </si>
  <si>
    <t>kjdeery@storybridgehotel.com.au</t>
  </si>
  <si>
    <t>All Hallows' School - Brisbane</t>
  </si>
  <si>
    <t>Kathryn Deery</t>
  </si>
  <si>
    <t>468 UGY</t>
  </si>
  <si>
    <t>Euro float 2HAL</t>
  </si>
  <si>
    <t>PLATINUM DAISY</t>
  </si>
  <si>
    <t>HILLTOP CAVALIER</t>
  </si>
  <si>
    <t>Ashlee</t>
  </si>
  <si>
    <t>Lowe</t>
  </si>
  <si>
    <t>Ashlee Lowe</t>
  </si>
  <si>
    <t>142-148 Blackwood Rd</t>
  </si>
  <si>
    <t>Jimboomba</t>
  </si>
  <si>
    <t>QFBD3554</t>
  </si>
  <si>
    <t>elb_ayliss@hotmail.com</t>
  </si>
  <si>
    <t>Jimboomba State School - Jimboomba</t>
  </si>
  <si>
    <t>Emma Lowe</t>
  </si>
  <si>
    <t>Emma lowe</t>
  </si>
  <si>
    <t>Zara &amp; Claudia Wyatt (St Marys Beaudesert)</t>
  </si>
  <si>
    <t>994XHM</t>
  </si>
  <si>
    <t>MATILDA MY DARLIN</t>
  </si>
  <si>
    <t>Molly rose</t>
  </si>
  <si>
    <t>Atkinson</t>
  </si>
  <si>
    <t>Molly rose Atkinson</t>
  </si>
  <si>
    <t>75 Heritage Dr.</t>
  </si>
  <si>
    <t xml:space="preserve">Clagiraba </t>
  </si>
  <si>
    <t>Qld.</t>
  </si>
  <si>
    <t>QDGC1562</t>
  </si>
  <si>
    <t>nolankay21@hotmail.com</t>
  </si>
  <si>
    <t>St Stephens College - Coomera</t>
  </si>
  <si>
    <t>Catherine Atkinson</t>
  </si>
  <si>
    <t>John Atkinson</t>
  </si>
  <si>
    <t>Nerang Pony. Club</t>
  </si>
  <si>
    <t>Mc Farland</t>
  </si>
  <si>
    <t>TORNADO</t>
  </si>
  <si>
    <t>Molly Rose Atkinson</t>
  </si>
  <si>
    <t>Rebecca</t>
  </si>
  <si>
    <t>Humphries</t>
  </si>
  <si>
    <t>Rebecca Humphries</t>
  </si>
  <si>
    <t>51 Coulter Rd</t>
  </si>
  <si>
    <t>Willow Vale</t>
  </si>
  <si>
    <t>QBGC1913</t>
  </si>
  <si>
    <t>candjhumphries@yahoo.com.au</t>
  </si>
  <si>
    <t>Rivermount College</t>
  </si>
  <si>
    <t>Jo Humphries</t>
  </si>
  <si>
    <t xml:space="preserve">Jo Humphries </t>
  </si>
  <si>
    <t>Nerang Pony Club</t>
  </si>
  <si>
    <t>Tara Corry / Olivia Procida</t>
  </si>
  <si>
    <t>125TJU</t>
  </si>
  <si>
    <t>Ford territory</t>
  </si>
  <si>
    <t>SUPER DOCS GOLD RUSH</t>
  </si>
  <si>
    <t>Sophie</t>
  </si>
  <si>
    <t>Brennan</t>
  </si>
  <si>
    <t>Sophie Brennan</t>
  </si>
  <si>
    <t>124 Willi Street</t>
  </si>
  <si>
    <t>Warwick</t>
  </si>
  <si>
    <t xml:space="preserve">Qld </t>
  </si>
  <si>
    <t>QDWW2526</t>
  </si>
  <si>
    <t>mmbrenn8@bigpond.net.au</t>
  </si>
  <si>
    <t>The Scots PGC College - Warwick</t>
  </si>
  <si>
    <t>Marie Brennan</t>
  </si>
  <si>
    <t>Sophie Poole</t>
  </si>
  <si>
    <t>RIE13</t>
  </si>
  <si>
    <t>Blue Triton</t>
  </si>
  <si>
    <t>ANTRIM ROYALE</t>
  </si>
  <si>
    <t>FOREVER GOLD</t>
  </si>
  <si>
    <t>Mandy Smith</t>
  </si>
  <si>
    <t>Jack</t>
  </si>
  <si>
    <t>Perkins</t>
  </si>
  <si>
    <t>Jack Perkins</t>
  </si>
  <si>
    <t>PO Box 24</t>
  </si>
  <si>
    <t>Yangan</t>
  </si>
  <si>
    <t>QEWW0049</t>
  </si>
  <si>
    <t>kaz.jack@bigpond.com</t>
  </si>
  <si>
    <t xml:space="preserve">Karin Perkins </t>
  </si>
  <si>
    <t>Karin Perkins</t>
  </si>
  <si>
    <t>Scots PGC (Tom Keable)</t>
  </si>
  <si>
    <t>RIVERDAIRE WARREGAH</t>
  </si>
  <si>
    <t>Max Keable</t>
  </si>
  <si>
    <t>PAINT BY NUMBERS</t>
  </si>
  <si>
    <t>Billie</t>
  </si>
  <si>
    <t>Lowson</t>
  </si>
  <si>
    <t>Billie Lowson</t>
  </si>
  <si>
    <t>63 Real Avenue</t>
  </si>
  <si>
    <t>Norman Park</t>
  </si>
  <si>
    <t>QKBB1733</t>
  </si>
  <si>
    <t>georgina.lowson@hotmail.com.au</t>
  </si>
  <si>
    <t>Somerville House</t>
  </si>
  <si>
    <t>Georgina Lowson</t>
  </si>
  <si>
    <t>Billie Lowson/pippa Lowson</t>
  </si>
  <si>
    <t>Andrew Lowson</t>
  </si>
  <si>
    <t>056UGM</t>
  </si>
  <si>
    <t>PBL 3HAL float</t>
  </si>
  <si>
    <t>ROYHAL BLACK JACK</t>
  </si>
  <si>
    <t>Pippa</t>
  </si>
  <si>
    <t>Pippa Lowson</t>
  </si>
  <si>
    <t>MR ARCHIBALD</t>
  </si>
  <si>
    <t>Kirrah</t>
  </si>
  <si>
    <t>Paten</t>
  </si>
  <si>
    <t>Kirrah Paten</t>
  </si>
  <si>
    <t>176 torquay crescent</t>
  </si>
  <si>
    <t>tingalpa</t>
  </si>
  <si>
    <t>qgbb1359</t>
  </si>
  <si>
    <t>sharee1975@hotmail.co.uk</t>
  </si>
  <si>
    <t>Wynnum West State School</t>
  </si>
  <si>
    <t>cheree williams</t>
  </si>
  <si>
    <t>sputhside pony club</t>
  </si>
  <si>
    <t>176 tbi</t>
  </si>
  <si>
    <t>landcruiser</t>
  </si>
  <si>
    <t>JACK MY LOVE</t>
  </si>
  <si>
    <t>BROLGAS BID</t>
  </si>
  <si>
    <t>Summer</t>
  </si>
  <si>
    <t>Jacob</t>
  </si>
  <si>
    <t>Summer Jacob</t>
  </si>
  <si>
    <t>102 Lynwood Drive</t>
  </si>
  <si>
    <t xml:space="preserve">Guanaba </t>
  </si>
  <si>
    <t>Gold Coast</t>
  </si>
  <si>
    <t>QKGC1303</t>
  </si>
  <si>
    <t>sharonj67@bigpond.com</t>
  </si>
  <si>
    <t>Home School-Summer Jacob</t>
  </si>
  <si>
    <t>Sharon Jacob</t>
  </si>
  <si>
    <t>SMJ99</t>
  </si>
  <si>
    <t>DAYBREAK PRINCE</t>
  </si>
  <si>
    <t>Natasha</t>
  </si>
  <si>
    <t>Paganin</t>
  </si>
  <si>
    <t>Natasha Paganin</t>
  </si>
  <si>
    <t>24 Junabee Road</t>
  </si>
  <si>
    <t>QCWW2524</t>
  </si>
  <si>
    <t>beebohh@bigpond.com</t>
  </si>
  <si>
    <t>Cheryl Paganin</t>
  </si>
  <si>
    <t>The Scots PGC Equestrian Group</t>
  </si>
  <si>
    <t>N/A</t>
  </si>
  <si>
    <t>Myself</t>
  </si>
  <si>
    <t>069-WHM</t>
  </si>
  <si>
    <t>Landcruiser Wagon</t>
  </si>
  <si>
    <t>Own Home</t>
  </si>
  <si>
    <t>GARNET TENDANCE</t>
  </si>
  <si>
    <t>Chloe Paganin</t>
  </si>
  <si>
    <t>Caitlin</t>
  </si>
  <si>
    <t>Ward</t>
  </si>
  <si>
    <t>Caitlin Ward</t>
  </si>
  <si>
    <t>39 Westward Way</t>
  </si>
  <si>
    <t>Coomera</t>
  </si>
  <si>
    <t>QKBD3780</t>
  </si>
  <si>
    <t>kirsty@brettwardhomes.com.au</t>
  </si>
  <si>
    <t>Tamborine Mountain College</t>
  </si>
  <si>
    <t>Kirsty Ward</t>
  </si>
  <si>
    <t>TEG / Oxenford Pony Club</t>
  </si>
  <si>
    <t>586LNX</t>
  </si>
  <si>
    <t>Audi Q7</t>
  </si>
  <si>
    <t>CROYDEN PARK CLICKETY CLACK</t>
  </si>
  <si>
    <t>Caitlin &amp; Kirsty Ward</t>
  </si>
  <si>
    <t>Tye</t>
  </si>
  <si>
    <t>Wickham</t>
  </si>
  <si>
    <t>Tye Wickham</t>
  </si>
  <si>
    <t>175 Currey Road</t>
  </si>
  <si>
    <t>Wongawallan</t>
  </si>
  <si>
    <t>WARWICK</t>
  </si>
  <si>
    <t>QFSD0578</t>
  </si>
  <si>
    <t>thriveqld@gmail.com</t>
  </si>
  <si>
    <t>A.B. Patterson College</t>
  </si>
  <si>
    <t>Robyn Wickham</t>
  </si>
  <si>
    <t>RTW27</t>
  </si>
  <si>
    <t>COMMANDO</t>
  </si>
  <si>
    <t>Peut</t>
  </si>
  <si>
    <t>Ruby Peut</t>
  </si>
  <si>
    <t>291 MacDonnell Road</t>
  </si>
  <si>
    <t xml:space="preserve">Mount Tamborine </t>
  </si>
  <si>
    <t>QABD3168</t>
  </si>
  <si>
    <t>ruby@peut.com.au</t>
  </si>
  <si>
    <t>Glenda Jardine</t>
  </si>
  <si>
    <t>ISLET PARK WYNSLOE</t>
  </si>
  <si>
    <t>Olivia</t>
  </si>
  <si>
    <t>Procida</t>
  </si>
  <si>
    <t>Olivia Procida</t>
  </si>
  <si>
    <t>147 crescent ave</t>
  </si>
  <si>
    <t xml:space="preserve">Hope Island </t>
  </si>
  <si>
    <t>rachel@playandlearn.com.au</t>
  </si>
  <si>
    <t>Coomera Anglican College</t>
  </si>
  <si>
    <t>Rachel procida</t>
  </si>
  <si>
    <t xml:space="preserve">Becca and Jo humphes </t>
  </si>
  <si>
    <t xml:space="preserve">Dodge Ram and gooseneck </t>
  </si>
  <si>
    <t>HOT FUDGE</t>
  </si>
  <si>
    <t>Bulloch</t>
  </si>
  <si>
    <t>Sophie Bulloch</t>
  </si>
  <si>
    <t>1508/289 Grey Street</t>
  </si>
  <si>
    <t>South Brisbane</t>
  </si>
  <si>
    <t>QJPR0851</t>
  </si>
  <si>
    <t>shanebulloch@outlook.com</t>
  </si>
  <si>
    <t>Mt St Michael's College - Ashgrove</t>
  </si>
  <si>
    <t>Shane Bulloch</t>
  </si>
  <si>
    <t>Samford Golden Valley Pony Club</t>
  </si>
  <si>
    <t>341QUV</t>
  </si>
  <si>
    <t xml:space="preserve">White Jeep </t>
  </si>
  <si>
    <t>SARAH DE ALME</t>
  </si>
  <si>
    <t>Eloise</t>
  </si>
  <si>
    <t>Radford</t>
  </si>
  <si>
    <t>Eloise Radford</t>
  </si>
  <si>
    <t>1664 Toowoomba Karara Rd</t>
  </si>
  <si>
    <t>Cambooya</t>
  </si>
  <si>
    <t>QFTW1663</t>
  </si>
  <si>
    <t>bjradford@optusnet.com.au</t>
  </si>
  <si>
    <t>The Glennie School - Toowoomba</t>
  </si>
  <si>
    <t>Jane Radford</t>
  </si>
  <si>
    <t>KNIGHTSBRIDGE CHANNING</t>
  </si>
  <si>
    <t>Torra</t>
  </si>
  <si>
    <t>Macdonald</t>
  </si>
  <si>
    <t>Torra Macdonald</t>
  </si>
  <si>
    <t>141 Cherelly Orchard Road</t>
  </si>
  <si>
    <t>Coringa</t>
  </si>
  <si>
    <t>QANR0378</t>
  </si>
  <si>
    <t>redleacitrus@bigpond.com</t>
  </si>
  <si>
    <t>Megan MacDonald</t>
  </si>
  <si>
    <t>Hamish MacDonald</t>
  </si>
  <si>
    <t>010SWY Tru</t>
  </si>
  <si>
    <t>Iszuz Dual Cab Truck / Macro Trailer</t>
  </si>
  <si>
    <t>ELLESBY CHIEF INVADER</t>
  </si>
  <si>
    <t>Torra MacDonald</t>
  </si>
  <si>
    <t>Kendra</t>
  </si>
  <si>
    <t>Kendra Macdonald</t>
  </si>
  <si>
    <t>464 Cherelly Orchard Road</t>
  </si>
  <si>
    <t>QEGD0479</t>
  </si>
  <si>
    <t>Capricornia School of Distance Education - Kawana</t>
  </si>
  <si>
    <t>GLENELG SOCIALITE</t>
  </si>
  <si>
    <t>Kaida</t>
  </si>
  <si>
    <t>Kaida Macdonald</t>
  </si>
  <si>
    <t>Gayndah Pony Club</t>
  </si>
  <si>
    <t>RATHOWEN SOHO</t>
  </si>
  <si>
    <t>Xena</t>
  </si>
  <si>
    <t>Morrow</t>
  </si>
  <si>
    <t>Xena Morrow</t>
  </si>
  <si>
    <t>173 Ison Rd Greenbank</t>
  </si>
  <si>
    <t>Brisbane</t>
  </si>
  <si>
    <t>QCBD3858</t>
  </si>
  <si>
    <t>deanpaula@telstra.com</t>
  </si>
  <si>
    <t>Springfield Central State High School</t>
  </si>
  <si>
    <t>Paula Morrow</t>
  </si>
  <si>
    <t>Dean Morrow</t>
  </si>
  <si>
    <t>066UEH</t>
  </si>
  <si>
    <t>Pinnacle square front</t>
  </si>
  <si>
    <t>DUBLIN LIGHTS</t>
  </si>
  <si>
    <t>Lara</t>
  </si>
  <si>
    <t>Fiorenza</t>
  </si>
  <si>
    <t>Lara Fiorenza</t>
  </si>
  <si>
    <t xml:space="preserve">141 Sugarloaf Road </t>
  </si>
  <si>
    <t>Mutdapilly</t>
  </si>
  <si>
    <t>QFBN1377</t>
  </si>
  <si>
    <t>kylie.wilson@holdingredlich.com</t>
  </si>
  <si>
    <t>West Moreton Anglican College - Karrabin</t>
  </si>
  <si>
    <t xml:space="preserve">Kylie Wilson </t>
  </si>
  <si>
    <t xml:space="preserve">871 WUV </t>
  </si>
  <si>
    <t xml:space="preserve">Three horse float </t>
  </si>
  <si>
    <t>RAMBLIN ROSE</t>
  </si>
  <si>
    <t>Mackenzie</t>
  </si>
  <si>
    <t>Mulder</t>
  </si>
  <si>
    <t>Mackenzie Mulder</t>
  </si>
  <si>
    <t>Rochedale State High School</t>
  </si>
  <si>
    <t xml:space="preserve">Tanya Mulder </t>
  </si>
  <si>
    <t>CRUISE ALONG</t>
  </si>
  <si>
    <t>Kylie Wilson</t>
  </si>
  <si>
    <t>Neve</t>
  </si>
  <si>
    <t>Kruger</t>
  </si>
  <si>
    <t>Neve Kruger</t>
  </si>
  <si>
    <t>Lyndhurst Stud</t>
  </si>
  <si>
    <t xml:space="preserve">70 Lyndhurst Lane </t>
  </si>
  <si>
    <t>QCWW1564</t>
  </si>
  <si>
    <t>gckklk@hotmail.com</t>
  </si>
  <si>
    <t>Scots PGC College</t>
  </si>
  <si>
    <t>Kirsty Kruger</t>
  </si>
  <si>
    <t>Griff Kruger</t>
  </si>
  <si>
    <t>JUSTIN</t>
  </si>
  <si>
    <t xml:space="preserve">Kirsty Kruger </t>
  </si>
  <si>
    <t>Zali</t>
  </si>
  <si>
    <t>Greeney</t>
  </si>
  <si>
    <t>16 Tara Downs</t>
  </si>
  <si>
    <t>Lennox Head</t>
  </si>
  <si>
    <t>NSW</t>
  </si>
  <si>
    <t>NK539188</t>
  </si>
  <si>
    <t>saasha@lawensure.com.au</t>
  </si>
  <si>
    <t>Lindisfarne Anglican Grammar School - Terranora</t>
  </si>
  <si>
    <t>Saasha Greeney</t>
  </si>
  <si>
    <t>Mother</t>
  </si>
  <si>
    <t>Alstonville Pony Club</t>
  </si>
  <si>
    <t>668UBG</t>
  </si>
  <si>
    <t>WILLOWCROFT JESTER</t>
  </si>
  <si>
    <t>Zali (&amp; Saasha) Greeney</t>
  </si>
  <si>
    <t>Shakira</t>
  </si>
  <si>
    <t>Hilton</t>
  </si>
  <si>
    <t>Shakira Hilton</t>
  </si>
  <si>
    <t>P.O Box 1340</t>
  </si>
  <si>
    <t>QHWW 0544</t>
  </si>
  <si>
    <t>hilton.thoroughbreds@gmail.com</t>
  </si>
  <si>
    <t>Tracy Hilton</t>
  </si>
  <si>
    <t>Oakey Pony Club</t>
  </si>
  <si>
    <t>Scots PGC , MUST HAVE A CORNER STABLE PLEASE</t>
  </si>
  <si>
    <t>834WSA</t>
  </si>
  <si>
    <t>1999 Isuzu 800</t>
  </si>
  <si>
    <t>DOCS ECLIPSE</t>
  </si>
  <si>
    <t>RAMA KAHO</t>
  </si>
  <si>
    <t>CARBINES LETHAL COPY</t>
  </si>
  <si>
    <t>Mitchell</t>
  </si>
  <si>
    <t>Cooper</t>
  </si>
  <si>
    <t>Mitchell Cooper</t>
  </si>
  <si>
    <t>25 Mundoolun rd</t>
  </si>
  <si>
    <t xml:space="preserve">Jimboomba </t>
  </si>
  <si>
    <t xml:space="preserve">QJBD2903 </t>
  </si>
  <si>
    <t>susiecooper10@outlook.com</t>
  </si>
  <si>
    <t>Susie cooper</t>
  </si>
  <si>
    <t xml:space="preserve">Susie Cooper </t>
  </si>
  <si>
    <t>PRESTON PARK CADEYRN</t>
  </si>
  <si>
    <t>Mitchell  Cooper</t>
  </si>
  <si>
    <t>Poole</t>
  </si>
  <si>
    <t xml:space="preserve">195 Wickhams Road </t>
  </si>
  <si>
    <t xml:space="preserve">Murrays Bridge </t>
  </si>
  <si>
    <t>QDST0125</t>
  </si>
  <si>
    <t>tranquilitypark@skymesh.com.au</t>
  </si>
  <si>
    <t>Beck Poole</t>
  </si>
  <si>
    <t>469SJM</t>
  </si>
  <si>
    <t>DAKOTA</t>
  </si>
  <si>
    <t>Lyons</t>
  </si>
  <si>
    <t>93 Denton Rd</t>
  </si>
  <si>
    <t>Nobby</t>
  </si>
  <si>
    <t>QICT0680</t>
  </si>
  <si>
    <t>nicolefaylyons@gmail.com</t>
  </si>
  <si>
    <t>Nicole Lyons</t>
  </si>
  <si>
    <t xml:space="preserve">Glennie </t>
  </si>
  <si>
    <t>Lyons99, 9</t>
  </si>
  <si>
    <t>Isuzu frr550, Signature 35 foot</t>
  </si>
  <si>
    <t>AMARAH PARC VEGAS</t>
  </si>
  <si>
    <t>Danneika</t>
  </si>
  <si>
    <t>Danneika Lyons</t>
  </si>
  <si>
    <t>St Ursula's College - Toowoomba</t>
  </si>
  <si>
    <t>Truck Lyon</t>
  </si>
  <si>
    <t>GRENADIER SEQUIN</t>
  </si>
  <si>
    <t>Simone</t>
  </si>
  <si>
    <t>Sorensen</t>
  </si>
  <si>
    <t>Simone Sorensen</t>
  </si>
  <si>
    <t>Teviot Station</t>
  </si>
  <si>
    <t>Winton</t>
  </si>
  <si>
    <t>qld</t>
  </si>
  <si>
    <t>QFWT0181</t>
  </si>
  <si>
    <t>ken.alex@activ8.net.au</t>
  </si>
  <si>
    <t>Alexandra Sorensen</t>
  </si>
  <si>
    <t>Ijumps</t>
  </si>
  <si>
    <t>ELMDALE PARK SALLYANNA</t>
  </si>
  <si>
    <t>BAYVIEW WISH LIST</t>
  </si>
  <si>
    <t>KARIMIL</t>
  </si>
  <si>
    <t>Aalia</t>
  </si>
  <si>
    <t>Lucchetta</t>
  </si>
  <si>
    <t>Aalia Lucchetta</t>
  </si>
  <si>
    <t>qkpr0941</t>
  </si>
  <si>
    <t>sharyn.l@laserelectrical.com.au</t>
  </si>
  <si>
    <t>Stuartholme School - Toowong</t>
  </si>
  <si>
    <t>sharyn lucchetta</t>
  </si>
  <si>
    <t>CASPIAN WF</t>
  </si>
  <si>
    <t>Astrid</t>
  </si>
  <si>
    <t>Harrison</t>
  </si>
  <si>
    <t>Astrid Harrison</t>
  </si>
  <si>
    <t>QESD0816</t>
  </si>
  <si>
    <t>astridharrison1@gmail.com</t>
  </si>
  <si>
    <t>Lucy Jackson</t>
  </si>
  <si>
    <t>589WLE</t>
  </si>
  <si>
    <t>TRUE INFATUATION</t>
  </si>
  <si>
    <t>Astrid  Harrison</t>
  </si>
  <si>
    <t>RED BELLY FEVER</t>
  </si>
  <si>
    <t>April</t>
  </si>
  <si>
    <t>Davies</t>
  </si>
  <si>
    <t>April Davies</t>
  </si>
  <si>
    <t>Mount Cotton Road</t>
  </si>
  <si>
    <t>SHELDON,4157,QLD</t>
  </si>
  <si>
    <t>QIKC0423</t>
  </si>
  <si>
    <t>didavies@bigpond.com.au</t>
  </si>
  <si>
    <t>John Paul College</t>
  </si>
  <si>
    <t>Di Davies</t>
  </si>
  <si>
    <t>dayboro</t>
  </si>
  <si>
    <t>598UHA</t>
  </si>
  <si>
    <t>Davcar 2HSL</t>
  </si>
  <si>
    <t>JASPERS JIGGLES ROUND COURSE</t>
  </si>
  <si>
    <t>LIQUID RAIN</t>
  </si>
  <si>
    <t>Madeline</t>
  </si>
  <si>
    <t>Collins</t>
  </si>
  <si>
    <t>Madeline Collins</t>
  </si>
  <si>
    <t>47 Kundes Rd</t>
  </si>
  <si>
    <t>Mount Samson</t>
  </si>
  <si>
    <t>JKL99</t>
  </si>
  <si>
    <t>havcollins@gmail.com</t>
  </si>
  <si>
    <t>Genesis Christian Collage</t>
  </si>
  <si>
    <t>Vanessa Collins</t>
  </si>
  <si>
    <t>CARRAMARS LIMITED EDITION</t>
  </si>
  <si>
    <t>James</t>
  </si>
  <si>
    <t>Lascelles-king</t>
  </si>
  <si>
    <t>James Lascelles-king</t>
  </si>
  <si>
    <t>Po Box 612</t>
  </si>
  <si>
    <t>QKWW0419</t>
  </si>
  <si>
    <t>richard.king65@outlook.com</t>
  </si>
  <si>
    <t xml:space="preserve">Richard King </t>
  </si>
  <si>
    <t>SCOTS Riders</t>
  </si>
  <si>
    <t>615 LFM</t>
  </si>
  <si>
    <t>Nissan</t>
  </si>
  <si>
    <t>GERVASO</t>
  </si>
  <si>
    <t>James Lascelles-King</t>
  </si>
  <si>
    <t>WHEN STARS COLLIDE</t>
  </si>
  <si>
    <t>Craig Peard</t>
  </si>
  <si>
    <t>Jessica</t>
  </si>
  <si>
    <t>Angus</t>
  </si>
  <si>
    <t>Jessica Angus</t>
  </si>
  <si>
    <t>12-16 Edwardes St</t>
  </si>
  <si>
    <t>Roma</t>
  </si>
  <si>
    <t>QCRM0036</t>
  </si>
  <si>
    <t>willowdowns1@gmail.com</t>
  </si>
  <si>
    <t>St John's Catholic School - Roma</t>
  </si>
  <si>
    <t>Claire Angus</t>
  </si>
  <si>
    <t>Other St Johns riders</t>
  </si>
  <si>
    <t>525RSH</t>
  </si>
  <si>
    <t>PATCHWORK TOPDECK</t>
  </si>
  <si>
    <t>Hannah</t>
  </si>
  <si>
    <t>Cioccarelli</t>
  </si>
  <si>
    <t>Hannah Cioccarelli</t>
  </si>
  <si>
    <t>117 Smiths Rd</t>
  </si>
  <si>
    <t>Wights Mountain</t>
  </si>
  <si>
    <t>QAPR0484</t>
  </si>
  <si>
    <t>0490 677 225</t>
  </si>
  <si>
    <t>choc.family@gmail.com</t>
  </si>
  <si>
    <t>Grant Cioccarelli</t>
  </si>
  <si>
    <t xml:space="preserve">Grant Cioccarelli </t>
  </si>
  <si>
    <t>0434 927 971</t>
  </si>
  <si>
    <t>Samford Golden Valley</t>
  </si>
  <si>
    <t>721 UDT</t>
  </si>
  <si>
    <t>Nissan Navara</t>
  </si>
  <si>
    <t>CALZINI</t>
  </si>
  <si>
    <t>Brooke</t>
  </si>
  <si>
    <t>Boland</t>
  </si>
  <si>
    <t>Brooke Boland</t>
  </si>
  <si>
    <t>332 Orallo Rd</t>
  </si>
  <si>
    <t>PO Box 17</t>
  </si>
  <si>
    <t>QDMZ0173</t>
  </si>
  <si>
    <t>jo@cbmms.com.au</t>
  </si>
  <si>
    <t>Joanne Boland</t>
  </si>
  <si>
    <t>Roma Show Showjumping Club Inc</t>
  </si>
  <si>
    <t>251XGP</t>
  </si>
  <si>
    <t>Toyota Landcruiser Wagon</t>
  </si>
  <si>
    <t>NA</t>
  </si>
  <si>
    <t>PLATINUM CLASS ACT</t>
  </si>
  <si>
    <t>Clancey Smith</t>
  </si>
  <si>
    <t>WISE N WEARY</t>
  </si>
  <si>
    <t>Jacolene</t>
  </si>
  <si>
    <t>De jager</t>
  </si>
  <si>
    <t>Jacolene De jager</t>
  </si>
  <si>
    <t>5878 Bruxner way</t>
  </si>
  <si>
    <t>Tenterfield</t>
  </si>
  <si>
    <t>NA 511312</t>
  </si>
  <si>
    <t>0436 484 205</t>
  </si>
  <si>
    <t>fourdejagers@bigpond.com</t>
  </si>
  <si>
    <t>ERICH DE JAGER</t>
  </si>
  <si>
    <t>0429 602 423</t>
  </si>
  <si>
    <t>Warwick Pony Club</t>
  </si>
  <si>
    <t>SOMEWHERE</t>
  </si>
  <si>
    <t>Christine Bradfield</t>
  </si>
  <si>
    <t>Georgie</t>
  </si>
  <si>
    <t>Rink</t>
  </si>
  <si>
    <t>Georgie Rink</t>
  </si>
  <si>
    <t>Qkbb1299</t>
  </si>
  <si>
    <t>lisart@tpg.com.au</t>
  </si>
  <si>
    <t xml:space="preserve">Peter Rink </t>
  </si>
  <si>
    <t>REMI FIORENTE</t>
  </si>
  <si>
    <t>Lisa Rink</t>
  </si>
  <si>
    <t>THYMES UP</t>
  </si>
  <si>
    <t>Jacinta</t>
  </si>
  <si>
    <t>Parry</t>
  </si>
  <si>
    <t>Jacinta Parry</t>
  </si>
  <si>
    <t>6 Mitta Crescent</t>
  </si>
  <si>
    <t>Narangba</t>
  </si>
  <si>
    <t>Qbcd1475</t>
  </si>
  <si>
    <t>becchristian@optusnet.com.au</t>
  </si>
  <si>
    <t>Inderpendant Rider</t>
  </si>
  <si>
    <t>Rebecca Parry</t>
  </si>
  <si>
    <t>Pine Rivers Pony Club</t>
  </si>
  <si>
    <t>483 UDR</t>
  </si>
  <si>
    <t>2AH Trailer</t>
  </si>
  <si>
    <t>DABAMIRAK</t>
  </si>
  <si>
    <t>Georgia</t>
  </si>
  <si>
    <t>Rohde</t>
  </si>
  <si>
    <t>Georgia Rohde</t>
  </si>
  <si>
    <t xml:space="preserve">26 Campbell road </t>
  </si>
  <si>
    <t>QDWW2200</t>
  </si>
  <si>
    <t>georgiarohde@hotmail.com</t>
  </si>
  <si>
    <t>Lynden Rohde</t>
  </si>
  <si>
    <t xml:space="preserve">Lynden Rohde </t>
  </si>
  <si>
    <t>.</t>
  </si>
  <si>
    <t>BOURNE IDENTITY</t>
  </si>
  <si>
    <t>PYEZANO</t>
  </si>
  <si>
    <t>REGARDEZ GOLD</t>
  </si>
  <si>
    <t>Clive Hicks</t>
  </si>
  <si>
    <t>Liberty</t>
  </si>
  <si>
    <t>Clark</t>
  </si>
  <si>
    <t>Liberty Clark</t>
  </si>
  <si>
    <t>2020 Waylandia Valley Road</t>
  </si>
  <si>
    <t>Basalt</t>
  </si>
  <si>
    <t>Rolleston</t>
  </si>
  <si>
    <t>QITW0818</t>
  </si>
  <si>
    <t>rossmad2tincow@hotmail.com</t>
  </si>
  <si>
    <t>Ross &amp; Madeleine Clark</t>
  </si>
  <si>
    <t>Madeleine Clark</t>
  </si>
  <si>
    <t>0458 865 690</t>
  </si>
  <si>
    <t>Fairholme College</t>
  </si>
  <si>
    <t>Fairholme Team</t>
  </si>
  <si>
    <t>Ross Clark</t>
  </si>
  <si>
    <t>797XLH</t>
  </si>
  <si>
    <t>Warwick Motel</t>
  </si>
  <si>
    <t>KING TYTAN</t>
  </si>
  <si>
    <t>Lucy</t>
  </si>
  <si>
    <t>Stanford</t>
  </si>
  <si>
    <t>Lucy Stanford</t>
  </si>
  <si>
    <t>Ardlui</t>
  </si>
  <si>
    <t>2432 Woodburn Road</t>
  </si>
  <si>
    <t>QIMZ0092</t>
  </si>
  <si>
    <t>stanfordg@bigpond.com</t>
  </si>
  <si>
    <t>GAYLENE STANFORD</t>
  </si>
  <si>
    <t>THE GLENNIE SCHOOL</t>
  </si>
  <si>
    <t>THE GLENNIE SCHOOL TEAM</t>
  </si>
  <si>
    <t>LUCY</t>
  </si>
  <si>
    <t>228QRX</t>
  </si>
  <si>
    <t>Macro 3 Horse Gooseneck</t>
  </si>
  <si>
    <t>GOVENOR ROYAL</t>
  </si>
  <si>
    <t>Madeleine</t>
  </si>
  <si>
    <t>Keddy</t>
  </si>
  <si>
    <t>Madeleine Keddy</t>
  </si>
  <si>
    <t>47 Taylor st, Maryvale</t>
  </si>
  <si>
    <t xml:space="preserve">Maryvale </t>
  </si>
  <si>
    <t>maddie.keddy@outlook.com</t>
  </si>
  <si>
    <t>Ann keddy</t>
  </si>
  <si>
    <t>BELRIEVE JIMINY CRICKET</t>
  </si>
  <si>
    <t>Matariki</t>
  </si>
  <si>
    <t>Saxton</t>
  </si>
  <si>
    <t>Matariki Saxton</t>
  </si>
  <si>
    <t>Upper wheatvale rd</t>
  </si>
  <si>
    <t>Deuchar</t>
  </si>
  <si>
    <t>Qhww1977</t>
  </si>
  <si>
    <t>gina71@live.com.au</t>
  </si>
  <si>
    <t>Regina cork</t>
  </si>
  <si>
    <t>LOTS OF LOOT</t>
  </si>
  <si>
    <t>Kings</t>
  </si>
  <si>
    <t>PO Box 953</t>
  </si>
  <si>
    <t>Toowoomba</t>
  </si>
  <si>
    <t>Qejd0914</t>
  </si>
  <si>
    <t>Annabeltwine@bigpond.com</t>
  </si>
  <si>
    <t>Annabel Twine</t>
  </si>
  <si>
    <t>INDI MJ</t>
  </si>
  <si>
    <t>Holly</t>
  </si>
  <si>
    <t>Hurst</t>
  </si>
  <si>
    <t>Holly Hurst</t>
  </si>
  <si>
    <t xml:space="preserve">354 Savage Road </t>
  </si>
  <si>
    <t xml:space="preserve">Hodgson Vale </t>
  </si>
  <si>
    <t>QGCY0705</t>
  </si>
  <si>
    <t>gjhurst@internode.on.net</t>
  </si>
  <si>
    <t xml:space="preserve">Jill Hurst </t>
  </si>
  <si>
    <t xml:space="preserve">Greg Hurst </t>
  </si>
  <si>
    <t>912UCT</t>
  </si>
  <si>
    <t>Roswal gooseneck</t>
  </si>
  <si>
    <t>FLEUR DE LEE R</t>
  </si>
  <si>
    <t>Kimberley</t>
  </si>
  <si>
    <t>Webb</t>
  </si>
  <si>
    <t>Kimberley Webb</t>
  </si>
  <si>
    <t>187 Ruffles Road</t>
  </si>
  <si>
    <t>QEGC2444</t>
  </si>
  <si>
    <t>cameron.amanda@bigpond.com</t>
  </si>
  <si>
    <t>Assisi Catholic College</t>
  </si>
  <si>
    <t>Amanda Webb</t>
  </si>
  <si>
    <t>887WDP</t>
  </si>
  <si>
    <t>36ft</t>
  </si>
  <si>
    <t>LARUNDEL GEISHA</t>
  </si>
  <si>
    <t>00-066A-BD16</t>
  </si>
  <si>
    <t>Kayla Webb</t>
  </si>
  <si>
    <t>Zoe</t>
  </si>
  <si>
    <t>Watter</t>
  </si>
  <si>
    <t>Zoe Watter</t>
  </si>
  <si>
    <t>46 Bundaleer Rd</t>
  </si>
  <si>
    <t>Brookfield</t>
  </si>
  <si>
    <t>QJBB1862</t>
  </si>
  <si>
    <t>matt@gustocaterers.com.au</t>
  </si>
  <si>
    <t>Matt Watter</t>
  </si>
  <si>
    <t>Melissa Watter</t>
  </si>
  <si>
    <t>253 QZQ</t>
  </si>
  <si>
    <t>BIMBADEEN REBEL</t>
  </si>
  <si>
    <t>ZELAMANG</t>
  </si>
  <si>
    <t>Brooklyn</t>
  </si>
  <si>
    <t>Williams</t>
  </si>
  <si>
    <t>Brooklyn Williams</t>
  </si>
  <si>
    <t>Richards</t>
  </si>
  <si>
    <t>Camp Mountain</t>
  </si>
  <si>
    <t>qcmy0651</t>
  </si>
  <si>
    <t>michellewilliams2577@yahoo.com.au</t>
  </si>
  <si>
    <t>Michelle Williams</t>
  </si>
  <si>
    <t>Samford Pony Club</t>
  </si>
  <si>
    <t>804RYE</t>
  </si>
  <si>
    <t>PAJERO - DRB 3 HAL</t>
  </si>
  <si>
    <t>EMILIO</t>
  </si>
  <si>
    <t xml:space="preserve">Camp Mountain  </t>
  </si>
  <si>
    <t>Sophia</t>
  </si>
  <si>
    <t>Gordon</t>
  </si>
  <si>
    <t>2 Caithness Court</t>
  </si>
  <si>
    <t>Middle Ridge</t>
  </si>
  <si>
    <t>QHCY0803</t>
  </si>
  <si>
    <t>0407 450546</t>
  </si>
  <si>
    <t>rose_k_gordon@me.com</t>
  </si>
  <si>
    <t>Rose Gordon</t>
  </si>
  <si>
    <t>COLEMYN PARK DREAMTIME</t>
  </si>
  <si>
    <t>ROSE GORDON</t>
  </si>
  <si>
    <t>231UHC</t>
  </si>
  <si>
    <t>GLENORMINSTON KILLASHEE</t>
  </si>
  <si>
    <t>Sophia  Gordon</t>
  </si>
  <si>
    <t>Rachel</t>
  </si>
  <si>
    <t>Doran</t>
  </si>
  <si>
    <t>Rachel Doran</t>
  </si>
  <si>
    <t>60 Brookwater Drive</t>
  </si>
  <si>
    <t>Brookwater</t>
  </si>
  <si>
    <t>rachel.l.doran@icloud.com</t>
  </si>
  <si>
    <t>The Springfield Anglican College - Springfield</t>
  </si>
  <si>
    <t xml:space="preserve">Craig Doran/ Peta Doran </t>
  </si>
  <si>
    <t xml:space="preserve">Craig Doran/Peta Doran </t>
  </si>
  <si>
    <t>0448715070/0400</t>
  </si>
  <si>
    <t>485YEU</t>
  </si>
  <si>
    <t xml:space="preserve">Black Forward Ranger </t>
  </si>
  <si>
    <t>NO MAGIC NEEDED</t>
  </si>
  <si>
    <t>Scarlett</t>
  </si>
  <si>
    <t>0407 450 546</t>
  </si>
  <si>
    <t>glenormiston killashee</t>
  </si>
  <si>
    <t>Akayla</t>
  </si>
  <si>
    <t>Brown</t>
  </si>
  <si>
    <t>Akayla Brown</t>
  </si>
  <si>
    <t>71 Boland Rd</t>
  </si>
  <si>
    <t>Southbrook</t>
  </si>
  <si>
    <t>QFJD0262</t>
  </si>
  <si>
    <t>daksbrown7768@bigpond.com</t>
  </si>
  <si>
    <t>Pittsworth State High School - Pittsworth</t>
  </si>
  <si>
    <t>Kirsty Brown</t>
  </si>
  <si>
    <t>Jill Hurst</t>
  </si>
  <si>
    <t>LE ALLUSION</t>
  </si>
  <si>
    <t>Chase</t>
  </si>
  <si>
    <t>Naylor</t>
  </si>
  <si>
    <t>Chase Naylor</t>
  </si>
  <si>
    <t>60 Oxenham Street</t>
  </si>
  <si>
    <t xml:space="preserve">Warwick </t>
  </si>
  <si>
    <t>QFWW0049</t>
  </si>
  <si>
    <t>chase.naylor@outlook.com</t>
  </si>
  <si>
    <t xml:space="preserve">Julie Naylor </t>
  </si>
  <si>
    <t>955 WZF</t>
  </si>
  <si>
    <t>Iveco Eurocargo</t>
  </si>
  <si>
    <t>SHOWEM FLASH</t>
  </si>
  <si>
    <t>Galetto</t>
  </si>
  <si>
    <t>Olivia Galetto</t>
  </si>
  <si>
    <t>2449 WARREGO HWY</t>
  </si>
  <si>
    <t>MARBURG</t>
  </si>
  <si>
    <t>QAIW0194</t>
  </si>
  <si>
    <t>sgaletto@bigpond.net.au</t>
  </si>
  <si>
    <t>ERICA GALETTO</t>
  </si>
  <si>
    <t>KARANA DOWNS PONY CLUB</t>
  </si>
  <si>
    <t>615 QNV</t>
  </si>
  <si>
    <t>KISMET ANASTASIA</t>
  </si>
  <si>
    <t xml:space="preserve">Olivia  Galetto </t>
  </si>
  <si>
    <t>RIVER DOWNS RHYTHM</t>
  </si>
  <si>
    <t>Freya</t>
  </si>
  <si>
    <t>Kenny</t>
  </si>
  <si>
    <t>Freya Kenny</t>
  </si>
  <si>
    <t xml:space="preserve">39 Bennett Rd </t>
  </si>
  <si>
    <t>Kobble Creek</t>
  </si>
  <si>
    <t>QFPR 0475</t>
  </si>
  <si>
    <t>freya_kenny@yahoo.com</t>
  </si>
  <si>
    <t>Genesis Christian College</t>
  </si>
  <si>
    <t>Beverley Kenny</t>
  </si>
  <si>
    <t>DEVA VICTRIX</t>
  </si>
  <si>
    <t>Sonia</t>
  </si>
  <si>
    <t>Sharpe</t>
  </si>
  <si>
    <t>Sonia Sharpe</t>
  </si>
  <si>
    <t xml:space="preserve">58 Wrights rd </t>
  </si>
  <si>
    <t>QEWW2579</t>
  </si>
  <si>
    <t>Sharpe4370@gmail.com</t>
  </si>
  <si>
    <t>Sharon Sharpe</t>
  </si>
  <si>
    <t>SKOOTER</t>
  </si>
  <si>
    <t>Chailyn</t>
  </si>
  <si>
    <t>Macfarlane</t>
  </si>
  <si>
    <t>Chailyn Macfarlane</t>
  </si>
  <si>
    <t>64 Riverdowns Crescent</t>
  </si>
  <si>
    <t>Helensvale</t>
  </si>
  <si>
    <t>QIGC2409</t>
  </si>
  <si>
    <t>chailynandoakey@icloud.com</t>
  </si>
  <si>
    <t>Livingstone Christian College</t>
  </si>
  <si>
    <t>Amanda Macfarlane</t>
  </si>
  <si>
    <t>969RSD</t>
  </si>
  <si>
    <t>IMMENHOF FAME</t>
  </si>
  <si>
    <t>6009 1296</t>
  </si>
  <si>
    <t>Rebecca Bates</t>
  </si>
  <si>
    <t>Lillian</t>
  </si>
  <si>
    <t>SCOTCHY</t>
  </si>
  <si>
    <t>jackson-sharpe</t>
  </si>
  <si>
    <t>Lucy jackson-sharpe</t>
  </si>
  <si>
    <t>WOOLLYS LIONEL</t>
  </si>
  <si>
    <t xml:space="preserve">Lucy Jackson </t>
  </si>
  <si>
    <t>Claudia</t>
  </si>
  <si>
    <t>Wyatt</t>
  </si>
  <si>
    <t>205 Kerry Rd</t>
  </si>
  <si>
    <t>Beaudesert</t>
  </si>
  <si>
    <t>QKBD3932</t>
  </si>
  <si>
    <t>elizabeth1369@bigpond.com</t>
  </si>
  <si>
    <t>St Mary's Catholic Primary School - Beaudesert</t>
  </si>
  <si>
    <t>fiona wyatt</t>
  </si>
  <si>
    <t>jack perkins</t>
  </si>
  <si>
    <t>twf424</t>
  </si>
  <si>
    <t>STRAWBERRY ROSE</t>
  </si>
  <si>
    <t>CARVAN PARK LATTE</t>
  </si>
  <si>
    <t>Lachelle</t>
  </si>
  <si>
    <t>Lachelle Macfarlane</t>
  </si>
  <si>
    <t>LETHAL ED</t>
  </si>
  <si>
    <t>Geneva</t>
  </si>
  <si>
    <t>Searle</t>
  </si>
  <si>
    <t>Geneva Searle</t>
  </si>
  <si>
    <t>19 Atthow St</t>
  </si>
  <si>
    <t xml:space="preserve">Kilcoy </t>
  </si>
  <si>
    <t>QEck0530</t>
  </si>
  <si>
    <t>mfsearle@searle.com.au</t>
  </si>
  <si>
    <t>Kilcoy Primary School - Kilcoy</t>
  </si>
  <si>
    <t>Monique Searle</t>
  </si>
  <si>
    <t xml:space="preserve">Monique Searle </t>
  </si>
  <si>
    <t xml:space="preserve">Coggan/rink/Wilkenson </t>
  </si>
  <si>
    <t>650SOE</t>
  </si>
  <si>
    <t>Hino</t>
  </si>
  <si>
    <t>DUSTY VALENTINO</t>
  </si>
  <si>
    <t>Piper</t>
  </si>
  <si>
    <t>Piper Searle</t>
  </si>
  <si>
    <t>Kilcoy</t>
  </si>
  <si>
    <t>qeck0530</t>
  </si>
  <si>
    <t>Rink/Wilkenson/Coggan/Ballard</t>
  </si>
  <si>
    <t>799KPR</t>
  </si>
  <si>
    <t>HUNTER MISCHIEF</t>
  </si>
  <si>
    <t>Austin</t>
  </si>
  <si>
    <t>Austin Brown</t>
  </si>
  <si>
    <t>144 salvia rd</t>
  </si>
  <si>
    <t>Prenzlau</t>
  </si>
  <si>
    <t>QJES0101</t>
  </si>
  <si>
    <t>Angelicrulz@hotmail.com</t>
  </si>
  <si>
    <t>Prenzlau State School - Prenzlau</t>
  </si>
  <si>
    <t>Coby brown</t>
  </si>
  <si>
    <t>Coby Brown</t>
  </si>
  <si>
    <t xml:space="preserve">Karana downs </t>
  </si>
  <si>
    <t>kirrah paten/cheree williams</t>
  </si>
  <si>
    <t>coby</t>
  </si>
  <si>
    <t>170vqz</t>
  </si>
  <si>
    <t>THE FLAMIN RED HEAD</t>
  </si>
  <si>
    <t>STANTON PARK HOUDINI</t>
  </si>
  <si>
    <t>Gracie</t>
  </si>
  <si>
    <t>Bunker</t>
  </si>
  <si>
    <t>25 Gilbert Drive</t>
  </si>
  <si>
    <t xml:space="preserve">Taroom </t>
  </si>
  <si>
    <t>QBBM1884</t>
  </si>
  <si>
    <t>bunkygayle00@bigpond.com</t>
  </si>
  <si>
    <t>Taroom P-10 State School - Taroom</t>
  </si>
  <si>
    <t>Gayle Bunker</t>
  </si>
  <si>
    <t xml:space="preserve">519-JPZ &amp; </t>
  </si>
  <si>
    <t>Gold Toyota Hilux &amp; PBL Gooseneck</t>
  </si>
  <si>
    <t>BINNOWIE CALL GIRL</t>
  </si>
  <si>
    <t>WATHONGA TOPAZ</t>
  </si>
  <si>
    <t>Katie Bunker</t>
  </si>
  <si>
    <t>Katie</t>
  </si>
  <si>
    <t>RIVERS RUFINA</t>
  </si>
  <si>
    <t>Tara</t>
  </si>
  <si>
    <t>Wilkinson</t>
  </si>
  <si>
    <t>Tara Wilkinson</t>
  </si>
  <si>
    <t>500 Willow Springs Rd</t>
  </si>
  <si>
    <t>Clifton</t>
  </si>
  <si>
    <t>QICT0234</t>
  </si>
  <si>
    <t>janetwilkinson2@bigpond.com</t>
  </si>
  <si>
    <t>Toowoomba Anglican College &amp; Preparatory School - Toowoomba</t>
  </si>
  <si>
    <t>Janet Wilkinson</t>
  </si>
  <si>
    <t>TDSJC</t>
  </si>
  <si>
    <t>Lexi Wilkinson</t>
  </si>
  <si>
    <t>377RFO</t>
  </si>
  <si>
    <t>White Isuzu truck</t>
  </si>
  <si>
    <t>HARMONY HILLS FABIO</t>
  </si>
  <si>
    <t>LISSADELL ZUBA</t>
  </si>
  <si>
    <t>OXLEA OSCAR</t>
  </si>
  <si>
    <t>Wise</t>
  </si>
  <si>
    <t>Piper Wise</t>
  </si>
  <si>
    <t>Glenora</t>
  </si>
  <si>
    <t>M/S 223</t>
  </si>
  <si>
    <t>QECT0691</t>
  </si>
  <si>
    <t>kirstie@wisestyres.com.au</t>
  </si>
  <si>
    <t>Kirstie Ferguson</t>
  </si>
  <si>
    <t>Brymaroo Pony Club</t>
  </si>
  <si>
    <t>558 STO</t>
  </si>
  <si>
    <t>mITSUBISHI</t>
  </si>
  <si>
    <t>GARNET TALISMAN</t>
  </si>
  <si>
    <t>GIRL POWER</t>
  </si>
  <si>
    <t>Madeleine Mackenzie</t>
  </si>
  <si>
    <t>635 Plunkett Road</t>
  </si>
  <si>
    <t>Cedar Creek</t>
  </si>
  <si>
    <t>QCBD3037</t>
  </si>
  <si>
    <t>iain.mackenzie@bigpond.com</t>
  </si>
  <si>
    <t>Canterbury College</t>
  </si>
  <si>
    <t>Penny MacKenzie</t>
  </si>
  <si>
    <t>Cedar Grove Riding Club</t>
  </si>
  <si>
    <t>LUCINDERELLA</t>
  </si>
  <si>
    <t>Keeleigh</t>
  </si>
  <si>
    <t>Keeleigh Wise</t>
  </si>
  <si>
    <t>m/s 223</t>
  </si>
  <si>
    <t>448 STO</t>
  </si>
  <si>
    <t>Mitsubishi</t>
  </si>
  <si>
    <t>ALCHERINGA COLWYN BAY</t>
  </si>
  <si>
    <t>Antonia</t>
  </si>
  <si>
    <t>Maggiolo</t>
  </si>
  <si>
    <t>Antonia Maggiolo</t>
  </si>
  <si>
    <t xml:space="preserve">33-39 Thornbird crt </t>
  </si>
  <si>
    <t>Boyland</t>
  </si>
  <si>
    <t>QBBD4189</t>
  </si>
  <si>
    <t>a_salmoni@yahoo.com.au</t>
  </si>
  <si>
    <t>Tamrookum State School</t>
  </si>
  <si>
    <t>Anne Salmoni</t>
  </si>
  <si>
    <t>anne salmoni</t>
  </si>
  <si>
    <t>TOKAYLA LODGE CLEOPATRA</t>
  </si>
  <si>
    <t>Isabella Maggiolo</t>
  </si>
  <si>
    <t>Tamborine Mountain State School</t>
  </si>
  <si>
    <t>BITTERSWEET SYMPHONY</t>
  </si>
  <si>
    <t>Tom</t>
  </si>
  <si>
    <t>Brasch</t>
  </si>
  <si>
    <t>Tom Brasch</t>
  </si>
  <si>
    <t>79 Merivale Street</t>
  </si>
  <si>
    <t>Allora</t>
  </si>
  <si>
    <t>QDWW1822</t>
  </si>
  <si>
    <t>kyliebrasch@bigpond.com</t>
  </si>
  <si>
    <t>Kylie Brasch</t>
  </si>
  <si>
    <t>HES PABLO</t>
  </si>
  <si>
    <t>Darcey</t>
  </si>
  <si>
    <t>Tait</t>
  </si>
  <si>
    <t>Darcey Tait</t>
  </si>
  <si>
    <t>13 Clarke Street</t>
  </si>
  <si>
    <t>latait.30@gmail.com</t>
  </si>
  <si>
    <t>Assumption College - Warwick</t>
  </si>
  <si>
    <t>Louise Tait</t>
  </si>
  <si>
    <t>SECRETE ACCOUNT (ANDRE)</t>
  </si>
  <si>
    <t>Leary</t>
  </si>
  <si>
    <t>Jessica Leary</t>
  </si>
  <si>
    <t>422 Cainbable creek road</t>
  </si>
  <si>
    <t>QIBD4069</t>
  </si>
  <si>
    <t>mlear4@eq.edu.au</t>
  </si>
  <si>
    <t>Beaudesert State High School - Beaudesert</t>
  </si>
  <si>
    <t>Melissa LEary</t>
  </si>
  <si>
    <t>Melissa Leary</t>
  </si>
  <si>
    <t>Beaudesert Pony Club</t>
  </si>
  <si>
    <t>RAYJEN PARK MILTON</t>
  </si>
  <si>
    <t>Grace</t>
  </si>
  <si>
    <t>De la croix</t>
  </si>
  <si>
    <t>Grace De la croix</t>
  </si>
  <si>
    <t>311 Hirstglen Rd</t>
  </si>
  <si>
    <t>Hirstglen</t>
  </si>
  <si>
    <t>QFCY0615</t>
  </si>
  <si>
    <t>bendell@live.com.au</t>
  </si>
  <si>
    <t>Adelle de la Croix</t>
  </si>
  <si>
    <t>SPINS HIGHLIGHT</t>
  </si>
  <si>
    <t>Grace de la Croix</t>
  </si>
  <si>
    <t>Hannah Gordon</t>
  </si>
  <si>
    <t>Undulla</t>
  </si>
  <si>
    <t>50 Mortlocks Rd</t>
  </si>
  <si>
    <t>Meandarra</t>
  </si>
  <si>
    <t>QHTA0763</t>
  </si>
  <si>
    <t>tempgordon18@bigpond.com</t>
  </si>
  <si>
    <t>Rachel Gordon</t>
  </si>
  <si>
    <t>577 WUL</t>
  </si>
  <si>
    <t>Ford 350</t>
  </si>
  <si>
    <t>CEE DEE MOONSHOT</t>
  </si>
  <si>
    <t>Zara</t>
  </si>
  <si>
    <t>LOVE THA GAME</t>
  </si>
  <si>
    <t>TREMAYNE ETCHED IN GOLD</t>
  </si>
  <si>
    <t>Annabelle</t>
  </si>
  <si>
    <t xml:space="preserve">580 Oaky Creek Rd </t>
  </si>
  <si>
    <t>Innisplain</t>
  </si>
  <si>
    <t>QFBD9139</t>
  </si>
  <si>
    <t>Toni webb</t>
  </si>
  <si>
    <t>ANTON WEBB</t>
  </si>
  <si>
    <t>WYATT</t>
  </si>
  <si>
    <t>624mcd</t>
  </si>
  <si>
    <t>AVLON OLIVER TWIST</t>
  </si>
  <si>
    <t>Annabelle  Webb</t>
  </si>
  <si>
    <t>SALIENT PARK BOUNCER</t>
  </si>
  <si>
    <t>Toni Webb</t>
  </si>
  <si>
    <t>Lorna</t>
  </si>
  <si>
    <t>Clifford</t>
  </si>
  <si>
    <t>Lorna Clifford</t>
  </si>
  <si>
    <t>181 bacton rd, Chandler</t>
  </si>
  <si>
    <t>Chandler</t>
  </si>
  <si>
    <t>QCBB1931</t>
  </si>
  <si>
    <t>lornagclifford@gmail.com</t>
  </si>
  <si>
    <t>Moreton Bay College - Wynnum</t>
  </si>
  <si>
    <t xml:space="preserve">Jan Clifford </t>
  </si>
  <si>
    <t>QUAMBY PARK STAR SHOW</t>
  </si>
  <si>
    <t>Olivia Webb</t>
  </si>
  <si>
    <t>McAuley College</t>
  </si>
  <si>
    <t>FONTAIN</t>
  </si>
  <si>
    <t>Hanaka</t>
  </si>
  <si>
    <t>Parker</t>
  </si>
  <si>
    <t>Hanaka Parker</t>
  </si>
  <si>
    <t>776 Musgrave Rd</t>
  </si>
  <si>
    <t>Robertson</t>
  </si>
  <si>
    <t>lloyd.Parker@hoganlovells.com</t>
  </si>
  <si>
    <t>Lloyd Parker</t>
  </si>
  <si>
    <t>Sally Keable</t>
  </si>
  <si>
    <t>SCOTS</t>
  </si>
  <si>
    <t>Grace Buchholz</t>
  </si>
  <si>
    <t>128SMG</t>
  </si>
  <si>
    <t>Car and Float</t>
  </si>
  <si>
    <t>LITTLE GREY CELEBRE</t>
  </si>
  <si>
    <t>Taylah</t>
  </si>
  <si>
    <t>Noy</t>
  </si>
  <si>
    <t>Taylah Noy</t>
  </si>
  <si>
    <t>65 Paula Rd</t>
  </si>
  <si>
    <t>South Maclean</t>
  </si>
  <si>
    <t>QHGC1762</t>
  </si>
  <si>
    <t>bradal2@bigpond.com</t>
  </si>
  <si>
    <t>Dalaine noy</t>
  </si>
  <si>
    <t>ROSE-AIR DIPLOMAT</t>
  </si>
  <si>
    <t>Lexie Armstrong</t>
  </si>
  <si>
    <t>Parnell</t>
  </si>
  <si>
    <t>Lara Parnell</t>
  </si>
  <si>
    <t>2690 Springdale Road</t>
  </si>
  <si>
    <t>Springdale</t>
  </si>
  <si>
    <t>QFSD0316</t>
  </si>
  <si>
    <t>Natalie.parnell@bigpond.com</t>
  </si>
  <si>
    <t>Stanthorpe State High School</t>
  </si>
  <si>
    <t>Natalie Parnell</t>
  </si>
  <si>
    <t>KOLBEACH REVIEW</t>
  </si>
  <si>
    <t>MOONARAN LASS</t>
  </si>
  <si>
    <t>WESSWOOD VANDAL</t>
  </si>
  <si>
    <t>Jordan</t>
  </si>
  <si>
    <t>Fenton-anderson</t>
  </si>
  <si>
    <t>Jordan Fenton-anderson</t>
  </si>
  <si>
    <t>New england highway</t>
  </si>
  <si>
    <t>CAMBOOYA</t>
  </si>
  <si>
    <t>qcay0077</t>
  </si>
  <si>
    <t>peta.fenton@bigpond.com</t>
  </si>
  <si>
    <t>Drayton State School - Drayton</t>
  </si>
  <si>
    <t>peta fenton-anderson</t>
  </si>
  <si>
    <t xml:space="preserve">John Anderson </t>
  </si>
  <si>
    <t>0428 078034</t>
  </si>
  <si>
    <t>FARLEIGH EDEN</t>
  </si>
  <si>
    <t>WELTS ELECTRA</t>
  </si>
  <si>
    <t>Peta Fenton-Anderson</t>
  </si>
  <si>
    <t xml:space="preserve">Cambooya       </t>
  </si>
  <si>
    <t>Phoebe</t>
  </si>
  <si>
    <t>Sellick</t>
  </si>
  <si>
    <t>Phoebe Sellick</t>
  </si>
  <si>
    <t>116 Feltonview rd</t>
  </si>
  <si>
    <t>Felton South</t>
  </si>
  <si>
    <t>QHCT0785</t>
  </si>
  <si>
    <t>guy.jo@bigpond.com</t>
  </si>
  <si>
    <t>Jo Sellick</t>
  </si>
  <si>
    <t>West Toowoomba</t>
  </si>
  <si>
    <t>666 VML</t>
  </si>
  <si>
    <t>LEROY</t>
  </si>
  <si>
    <t>phoebe sellick</t>
  </si>
  <si>
    <t>Griffiths</t>
  </si>
  <si>
    <t>Lucy Griffiths</t>
  </si>
  <si>
    <t>PO Box 636</t>
  </si>
  <si>
    <t>Dalby</t>
  </si>
  <si>
    <t>QIJD0874</t>
  </si>
  <si>
    <t>pdmsgriffiths@bigpond.com</t>
  </si>
  <si>
    <t>Michelle Griffiths</t>
  </si>
  <si>
    <t>MT MOY SNIPPETS</t>
  </si>
  <si>
    <t>Gabrielle</t>
  </si>
  <si>
    <t>Gabrielle Sellick</t>
  </si>
  <si>
    <t>AYLESTONE PARK HONEY POT</t>
  </si>
  <si>
    <t>Felicity</t>
  </si>
  <si>
    <t>Felicity Sellick</t>
  </si>
  <si>
    <t>666vml</t>
  </si>
  <si>
    <t>ROCKIN PARTY</t>
  </si>
  <si>
    <t>Stephens</t>
  </si>
  <si>
    <t>Charlotte Stephens</t>
  </si>
  <si>
    <t>QDPR 0877</t>
  </si>
  <si>
    <t>chris.stephens2@bigpond.com</t>
  </si>
  <si>
    <t>Prince Of Peace Lutheran College - Everton Hills</t>
  </si>
  <si>
    <t>Kristel Sturton</t>
  </si>
  <si>
    <t>VTE</t>
  </si>
  <si>
    <t>ALOHA REDEEMA</t>
  </si>
  <si>
    <t>Halle</t>
  </si>
  <si>
    <t>Crane winters</t>
  </si>
  <si>
    <t>Halle Crane winters</t>
  </si>
  <si>
    <t>636 Upper Brookfield Rd</t>
  </si>
  <si>
    <t>Upper Brookfield</t>
  </si>
  <si>
    <t>QFBB2276</t>
  </si>
  <si>
    <t>crinters@gmail.com</t>
  </si>
  <si>
    <t>Pullenvale State School</t>
  </si>
  <si>
    <t>CUMBERLAND CARIBBEAN BLUE</t>
  </si>
  <si>
    <t>Shaffer</t>
  </si>
  <si>
    <t>Sophie Shaffer</t>
  </si>
  <si>
    <t>QKGC2365</t>
  </si>
  <si>
    <t>aman.mike2@bigpond.com</t>
  </si>
  <si>
    <t>All Saints Anglican School - NERANG</t>
  </si>
  <si>
    <t>Amanda Shaffer</t>
  </si>
  <si>
    <t>BLACK LAYCE</t>
  </si>
  <si>
    <t>RED RICOCHET</t>
  </si>
  <si>
    <t>Bridget</t>
  </si>
  <si>
    <t>Noble</t>
  </si>
  <si>
    <t>Bridget Noble</t>
  </si>
  <si>
    <t>63 Canning Street</t>
  </si>
  <si>
    <t>dan.c.noble@gmail.com</t>
  </si>
  <si>
    <t>Warwick State High School - Warwick</t>
  </si>
  <si>
    <t>Dan Noble</t>
  </si>
  <si>
    <t>Kate Lyttle</t>
  </si>
  <si>
    <t>MIMI</t>
  </si>
  <si>
    <t>Asha</t>
  </si>
  <si>
    <t>Asha Crane winters</t>
  </si>
  <si>
    <t xml:space="preserve">636 Upper Brookfield road </t>
  </si>
  <si>
    <t>QFBB 2276</t>
  </si>
  <si>
    <t>Lisa Crane</t>
  </si>
  <si>
    <t>DALWIN PINNACLE</t>
  </si>
  <si>
    <t>Nakita</t>
  </si>
  <si>
    <t>Bryant</t>
  </si>
  <si>
    <t>49 Deborah Court</t>
  </si>
  <si>
    <t>Munruben</t>
  </si>
  <si>
    <t>QKGC22777</t>
  </si>
  <si>
    <t>zekelucas@gmail.com</t>
  </si>
  <si>
    <t>Park Ridge State School - Park Ridge</t>
  </si>
  <si>
    <t>MELANIE</t>
  </si>
  <si>
    <t>MUM</t>
  </si>
  <si>
    <t>GREENBANK PONY CLUB</t>
  </si>
  <si>
    <t>Melanie</t>
  </si>
  <si>
    <t>MEADOWVALE MINIARIA</t>
  </si>
  <si>
    <t>Gracie Ellaby</t>
  </si>
  <si>
    <t>Chloe</t>
  </si>
  <si>
    <t>Chloe Crane winters</t>
  </si>
  <si>
    <t>GARNET YAGARA</t>
  </si>
  <si>
    <t>Chloe Crane Winters</t>
  </si>
  <si>
    <t>Kate</t>
  </si>
  <si>
    <t>Johnstone</t>
  </si>
  <si>
    <t>Kate Johnstone</t>
  </si>
  <si>
    <t>Cadelga</t>
  </si>
  <si>
    <t>Inglewood</t>
  </si>
  <si>
    <t>QBIL0444</t>
  </si>
  <si>
    <t>cadelga@bigpond.com</t>
  </si>
  <si>
    <t>Maureen Johnstone</t>
  </si>
  <si>
    <t>Wise Family - Glennie</t>
  </si>
  <si>
    <t>0 CCC 2</t>
  </si>
  <si>
    <t>Volvo</t>
  </si>
  <si>
    <t>ICLOUD</t>
  </si>
  <si>
    <t>G  FORCE</t>
  </si>
  <si>
    <t>Sarah</t>
  </si>
  <si>
    <t>Stewart</t>
  </si>
  <si>
    <t>Sarah Stewart</t>
  </si>
  <si>
    <t>QJBB1651</t>
  </si>
  <si>
    <t>lstew30@eq.edu.au</t>
  </si>
  <si>
    <t>WestMAC yards</t>
  </si>
  <si>
    <t>BT50</t>
  </si>
  <si>
    <t>RIVOLI BLACK MAGIC</t>
  </si>
  <si>
    <t>Sienna</t>
  </si>
  <si>
    <t>Owen</t>
  </si>
  <si>
    <t>Sienna Owen</t>
  </si>
  <si>
    <t>40 Triandra Place</t>
  </si>
  <si>
    <t>Pullenvale</t>
  </si>
  <si>
    <t>QHBB1092</t>
  </si>
  <si>
    <t>ajowen6@gmail.com</t>
  </si>
  <si>
    <t>St Peters Lutheran College - Indooroopilly</t>
  </si>
  <si>
    <t>Anthony Owen</t>
  </si>
  <si>
    <t>Moggill Pony Club</t>
  </si>
  <si>
    <t>COMMENTATOR</t>
  </si>
  <si>
    <t>Chelsea</t>
  </si>
  <si>
    <t>Mead</t>
  </si>
  <si>
    <t>QEMY4036</t>
  </si>
  <si>
    <t>redness01@hotmail.com</t>
  </si>
  <si>
    <t>St Paul's Lutheran Primary School - Caboolture</t>
  </si>
  <si>
    <t>Vanessa Mead</t>
  </si>
  <si>
    <t>Kirabbe Tobias</t>
  </si>
  <si>
    <t>983YLU</t>
  </si>
  <si>
    <t>ASTON MADONNA</t>
  </si>
  <si>
    <t>Zara-jane</t>
  </si>
  <si>
    <t>Zara-jane Mead</t>
  </si>
  <si>
    <t>163 Pedwell Road</t>
  </si>
  <si>
    <t>Mount Mee</t>
  </si>
  <si>
    <t>GRACE LUTHERAN COLLEGE CABOOLTURE</t>
  </si>
  <si>
    <t>Vanessa Jane Mead</t>
  </si>
  <si>
    <t>vANESSA jANE mEAD</t>
  </si>
  <si>
    <t>Dayboro Pony Club</t>
  </si>
  <si>
    <t>Aston Madonna ( Candy)</t>
  </si>
  <si>
    <t>973-UHU</t>
  </si>
  <si>
    <t>KIRRABEE TOBIAS</t>
  </si>
  <si>
    <t>Zara-Jane Mead</t>
  </si>
  <si>
    <t>Mia</t>
  </si>
  <si>
    <t>Nolan</t>
  </si>
  <si>
    <t>Mia Nolan</t>
  </si>
  <si>
    <t>2 COOPER ROAD</t>
  </si>
  <si>
    <t>GLENVALE</t>
  </si>
  <si>
    <t>QKTW0264</t>
  </si>
  <si>
    <t>mgnolan65@hotmail.com</t>
  </si>
  <si>
    <t>MICHAEL AND ALANA NOLAN</t>
  </si>
  <si>
    <t>TOOWOOMBA JUMP CLUB</t>
  </si>
  <si>
    <t>FINNOMONY</t>
  </si>
  <si>
    <t>DUNLEA INFINITY</t>
  </si>
  <si>
    <t>Coggan</t>
  </si>
  <si>
    <t>Sarah Coggan</t>
  </si>
  <si>
    <t>110 Ranch rd</t>
  </si>
  <si>
    <t>qLD</t>
  </si>
  <si>
    <t>qata0407</t>
  </si>
  <si>
    <t>cindycoggan@outlook.com</t>
  </si>
  <si>
    <t>cindy Coggan</t>
  </si>
  <si>
    <t>CINDY COGGAN</t>
  </si>
  <si>
    <t>HEART OF HEARTS</t>
  </si>
  <si>
    <t>UNDIEES</t>
  </si>
  <si>
    <t>Lyttle</t>
  </si>
  <si>
    <t>canningtonstation@bigpond.com</t>
  </si>
  <si>
    <t>BRADUN PARK GEE WHIZ</t>
  </si>
  <si>
    <t>ROSELEE MONDEO</t>
  </si>
  <si>
    <t>GREY MARE</t>
  </si>
  <si>
    <t>Ellie</t>
  </si>
  <si>
    <t>Stenzel</t>
  </si>
  <si>
    <t>Stenzel Road</t>
  </si>
  <si>
    <t>Greenmount</t>
  </si>
  <si>
    <t>QKTW1136</t>
  </si>
  <si>
    <t>glen.stenzel@bigpond.com</t>
  </si>
  <si>
    <t>Kelly Stenzel</t>
  </si>
  <si>
    <t>Glen Stenzel</t>
  </si>
  <si>
    <t>MDM224</t>
  </si>
  <si>
    <t>MOLLYS SUMMERDEL</t>
  </si>
  <si>
    <t>GLENORMISTON ALBY</t>
  </si>
  <si>
    <t>Keable</t>
  </si>
  <si>
    <t>Tom Keable</t>
  </si>
  <si>
    <t>167 Caunters Road</t>
  </si>
  <si>
    <t>Tannymorel</t>
  </si>
  <si>
    <t>QHWW2742</t>
  </si>
  <si>
    <t>tomkeable@icloud.com</t>
  </si>
  <si>
    <t>Corey or Sally Keable</t>
  </si>
  <si>
    <t>723LGU</t>
  </si>
  <si>
    <t>ANOTHER SUNNY DAY</t>
  </si>
  <si>
    <t>ELLIOTS A WARRIOR</t>
  </si>
  <si>
    <t>Thomas Keable</t>
  </si>
  <si>
    <t>Beau</t>
  </si>
  <si>
    <t>Beau Lyttle</t>
  </si>
  <si>
    <t>Cannington Station</t>
  </si>
  <si>
    <t>McKinlay</t>
  </si>
  <si>
    <t>QJMK0033</t>
  </si>
  <si>
    <t>Bernadette Lyttle</t>
  </si>
  <si>
    <t>Cloncurry</t>
  </si>
  <si>
    <t>MERRY LEGZ</t>
  </si>
  <si>
    <t>PINKCHAMPAGNE</t>
  </si>
  <si>
    <t>Roellgen</t>
  </si>
  <si>
    <t>Rebecca Roellgen</t>
  </si>
  <si>
    <t xml:space="preserve">1589 Pampas Horrane rd </t>
  </si>
  <si>
    <t xml:space="preserve">Brookstead </t>
  </si>
  <si>
    <t>QBMM0099</t>
  </si>
  <si>
    <t>Roellgenscarlett@gmail.com</t>
  </si>
  <si>
    <t xml:space="preserve">Scarlett Roellgen </t>
  </si>
  <si>
    <t xml:space="preserve">Hurst </t>
  </si>
  <si>
    <t xml:space="preserve">Scarlett </t>
  </si>
  <si>
    <t>898UBD</t>
  </si>
  <si>
    <t xml:space="preserve">White Otto tuza float </t>
  </si>
  <si>
    <t>JAY JAYS ALLURE</t>
  </si>
  <si>
    <t>GOLD COAST</t>
  </si>
  <si>
    <t>Darcy</t>
  </si>
  <si>
    <t>Turner</t>
  </si>
  <si>
    <t>Darcy Turner</t>
  </si>
  <si>
    <t>4 Locke st</t>
  </si>
  <si>
    <t>darcy.turner155@gmail.com</t>
  </si>
  <si>
    <t>Fiona Turner</t>
  </si>
  <si>
    <t>Sally keable</t>
  </si>
  <si>
    <t>HEZA HUMPHREY</t>
  </si>
  <si>
    <t>Turnbull</t>
  </si>
  <si>
    <t>Ellie Turnbull</t>
  </si>
  <si>
    <t>379 Gold Creek Road</t>
  </si>
  <si>
    <t>QJBB0843</t>
  </si>
  <si>
    <t>rosie_chris@bigpond.com</t>
  </si>
  <si>
    <t>Rosie Turnbull</t>
  </si>
  <si>
    <t>Chris Turnbull</t>
  </si>
  <si>
    <t>Stuartholme School</t>
  </si>
  <si>
    <t>234UBT</t>
  </si>
  <si>
    <t>RANGEVIEW AMIGO</t>
  </si>
  <si>
    <t>Louisa</t>
  </si>
  <si>
    <t>Christensen</t>
  </si>
  <si>
    <t>Louisa Christensen</t>
  </si>
  <si>
    <t>1180 Goomburra Road</t>
  </si>
  <si>
    <t>Goomburra</t>
  </si>
  <si>
    <t>dlchristensen@westnet.com.au</t>
  </si>
  <si>
    <t>Concordia Lutheran College - Toowoomba</t>
  </si>
  <si>
    <t>Dorothy Christensen</t>
  </si>
  <si>
    <t>PRINCESS ZELDA</t>
  </si>
  <si>
    <t>Muirhead</t>
  </si>
  <si>
    <t>Grace Muirhead</t>
  </si>
  <si>
    <t>44 Berry Road, VALE VIEW  QLD  4352</t>
  </si>
  <si>
    <t>VALE VIEW</t>
  </si>
  <si>
    <t>qetw0703</t>
  </si>
  <si>
    <t>clare@elitecommodities.com.au</t>
  </si>
  <si>
    <t>Clare Muirhead</t>
  </si>
  <si>
    <t>Benjamin John Muirhead</t>
  </si>
  <si>
    <t>RIVERSIDE GARETH</t>
  </si>
  <si>
    <t>William Dight</t>
  </si>
  <si>
    <t>Entry Count</t>
  </si>
  <si>
    <t>School Count</t>
  </si>
  <si>
    <t>School Points</t>
  </si>
  <si>
    <t>Time Posted:</t>
  </si>
  <si>
    <t>Top 3 scores:</t>
  </si>
  <si>
    <t>1C</t>
  </si>
  <si>
    <t>Primary Showman Teams</t>
  </si>
  <si>
    <t>Secondary Showman Teams</t>
  </si>
  <si>
    <t>Conformation/    Soudness      (30 marks)</t>
  </si>
  <si>
    <t>Manners/               Paces               (30 marks)</t>
  </si>
  <si>
    <t>Ringcraft              (20 marks)</t>
  </si>
  <si>
    <t>Presentation       (20 marks)</t>
  </si>
  <si>
    <t>Led Total</t>
  </si>
  <si>
    <t>Riding Position         (60 marks)</t>
  </si>
  <si>
    <t>Presentation  (20 marks)</t>
  </si>
  <si>
    <t>Rider Total</t>
  </si>
  <si>
    <t xml:space="preserve">Conformation                 (10 marks) </t>
  </si>
  <si>
    <t>Soudness             (10 marks)</t>
  </si>
  <si>
    <t>Manners                               (30 marks)</t>
  </si>
  <si>
    <t>Paces               (30 marks)</t>
  </si>
  <si>
    <t>Ridden Total</t>
  </si>
  <si>
    <t>A</t>
  </si>
  <si>
    <t>B</t>
  </si>
  <si>
    <t>C</t>
  </si>
  <si>
    <t>D</t>
  </si>
  <si>
    <t>Style/    Manners (20 Marks)</t>
  </si>
  <si>
    <t>Conform/ Presentation (20 Marks)</t>
  </si>
  <si>
    <t>Freedom of Action (20 marks)</t>
  </si>
  <si>
    <t>Show Hunter Total</t>
  </si>
  <si>
    <t>Show Hunter Placing</t>
  </si>
  <si>
    <t>Show Hunter Points</t>
  </si>
  <si>
    <t>Led Place</t>
  </si>
  <si>
    <t>Led Points</t>
  </si>
  <si>
    <t>Rider Place</t>
  </si>
  <si>
    <t>Rider Points</t>
  </si>
  <si>
    <t>Ridden Place</t>
  </si>
  <si>
    <t>Ridden Points</t>
  </si>
  <si>
    <t>Overall Points</t>
  </si>
  <si>
    <t>montango2@gmail.com</t>
  </si>
  <si>
    <t>NIL</t>
  </si>
  <si>
    <t>Carmichael</t>
  </si>
  <si>
    <t>Jack Carmichael</t>
  </si>
  <si>
    <t>69 Summer Ave</t>
  </si>
  <si>
    <t>QBWZ0478</t>
  </si>
  <si>
    <t>lissajane1980@gmail.com</t>
  </si>
  <si>
    <t>Independent</t>
  </si>
  <si>
    <t>Melissa Carmichael</t>
  </si>
  <si>
    <t>481YAD</t>
  </si>
  <si>
    <t>CRESTFIELDS WAITING GAME</t>
  </si>
  <si>
    <t>CANT FORGET</t>
  </si>
  <si>
    <t>Siena</t>
  </si>
  <si>
    <t>Fisher-peters</t>
  </si>
  <si>
    <t>Siena Fisher-peters</t>
  </si>
  <si>
    <t>101 Keswick Road</t>
  </si>
  <si>
    <t>Karrabin</t>
  </si>
  <si>
    <t>QAIW1197</t>
  </si>
  <si>
    <t>sianandclint@hotmail.com</t>
  </si>
  <si>
    <t>Sian Fisher</t>
  </si>
  <si>
    <t xml:space="preserve">Sian Fisher </t>
  </si>
  <si>
    <t>JAZZ MCTAVISH</t>
  </si>
  <si>
    <t>Working Hunter</t>
  </si>
  <si>
    <t>Led</t>
  </si>
  <si>
    <t>Ridden</t>
  </si>
  <si>
    <t>Skooter</t>
  </si>
  <si>
    <t>The Scots PGC College</t>
  </si>
  <si>
    <t>Scotchy</t>
  </si>
  <si>
    <t>Josephine Otswald</t>
  </si>
  <si>
    <t>Coco</t>
  </si>
  <si>
    <t>Amarah Parc Vegas</t>
  </si>
  <si>
    <t>The Glennie School</t>
  </si>
  <si>
    <t>Willowcroft Jester</t>
  </si>
  <si>
    <t>Lindisfarne Anglican Grammar School</t>
  </si>
  <si>
    <t>Binnowie Call Girl</t>
  </si>
  <si>
    <t>Taroom P-10 State Schoo</t>
  </si>
  <si>
    <t>Jordan Fenton-Anderson</t>
  </si>
  <si>
    <t>Farleigh Eden</t>
  </si>
  <si>
    <t>Drayton State School</t>
  </si>
  <si>
    <t>Isabella Otswald</t>
  </si>
  <si>
    <t>Wesley Dale Loveheart</t>
  </si>
  <si>
    <t>Welts Electra</t>
  </si>
  <si>
    <t>Rama Kaho</t>
  </si>
  <si>
    <t>Kolbeach Review</t>
  </si>
  <si>
    <t>Forever Gold</t>
  </si>
  <si>
    <t>Riverdaire Warregah</t>
  </si>
  <si>
    <t>The Scots PCG College</t>
  </si>
  <si>
    <t>Elmdale Park Sallyanna</t>
  </si>
  <si>
    <t>Alcheringa Colwyn Bay</t>
  </si>
  <si>
    <t>Cee Dee Moonshot</t>
  </si>
  <si>
    <t>Dakota</t>
  </si>
  <si>
    <t>Moonaran Lass</t>
  </si>
  <si>
    <t>Platnium Class Act</t>
  </si>
  <si>
    <t>St Johns Catholic School</t>
  </si>
  <si>
    <t>Grenadier Sequin</t>
  </si>
  <si>
    <t>St Ursulas College</t>
  </si>
  <si>
    <t>Dabamirak</t>
  </si>
  <si>
    <t>Independent Rider</t>
  </si>
  <si>
    <t>Fleur De Lee R</t>
  </si>
  <si>
    <t>Antrim Royale</t>
  </si>
  <si>
    <t>Little Grey Celebre</t>
  </si>
  <si>
    <t>Elsie Traynor</t>
  </si>
  <si>
    <t>Victoria Royal Mint</t>
  </si>
  <si>
    <t>Molly's Summerdel</t>
  </si>
  <si>
    <t>Garnet Tendance</t>
  </si>
  <si>
    <t>Garnet Talisman</t>
  </si>
  <si>
    <t>Scots PGC College - Show Horse   Sunday 26th May</t>
  </si>
  <si>
    <t>IQ Number</t>
  </si>
  <si>
    <t>Rider name</t>
  </si>
  <si>
    <t>Rider/Ridden/Led</t>
  </si>
  <si>
    <t>SH 5 Primary Working Hunter 45 cm</t>
  </si>
  <si>
    <t>Class Starts at 9.00</t>
  </si>
  <si>
    <t>jump height change 10 min</t>
  </si>
  <si>
    <t>SH8   Intermediate Working Hunter 55cm</t>
  </si>
  <si>
    <t>Class Starts at 9.25</t>
  </si>
  <si>
    <t>SH11   Secondary Working Hunter 65cm</t>
  </si>
  <si>
    <t>Class Starts at 10.10</t>
  </si>
  <si>
    <t>remove jumps 10 min</t>
  </si>
  <si>
    <t>SH1 Mini Show Horse</t>
  </si>
  <si>
    <t>Class Starts at 10.30</t>
  </si>
  <si>
    <t>SH2 Mini Show Hunter</t>
  </si>
  <si>
    <t>Class Starts at 10.45</t>
  </si>
  <si>
    <t>Break for judges morning tea</t>
  </si>
  <si>
    <t>SH3 Primary Show Hack</t>
  </si>
  <si>
    <t>Class Starts at 11.20</t>
  </si>
  <si>
    <t>SH6 Intermediate  Show Hack</t>
  </si>
  <si>
    <t>Class Starts at 11.45</t>
  </si>
  <si>
    <t>SH 9 Secondary Show Hack</t>
  </si>
  <si>
    <t>Class Starts at 12.00</t>
  </si>
  <si>
    <t>SH4 Primary Show Hunter</t>
  </si>
  <si>
    <t>Class Starts at 12.10</t>
  </si>
  <si>
    <t>SH10 Secondary Show Hunter</t>
  </si>
  <si>
    <t>Class Starts at 12.15</t>
  </si>
  <si>
    <t>Girl Power</t>
  </si>
  <si>
    <t>SH7 Intermediate Show Hunter</t>
  </si>
  <si>
    <t>Class Starts at 12.25</t>
  </si>
  <si>
    <t xml:space="preserve">Judges Lunch </t>
  </si>
  <si>
    <t>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</si>
</sst>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006600"/>
      <name val="Calibri"/>
      <family val="2"/>
      <scheme val="minor"/>
    </font>
    <font>
      <b/>
      <i/>
      <sz val="11"/>
      <color rgb="FF00660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450666829432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0" fillId="0" borderId="10" xfId="0" applyBorder="1" applyAlignment="1">
      <alignment horizontal="left" indent="1"/>
    </xf>
    <xf numFmtId="0" fontId="0" fillId="0" borderId="11" xfId="0" applyBorder="1" applyAlignment="1">
      <alignment horizontal="left" indent="1"/>
    </xf>
    <xf numFmtId="164" fontId="0" fillId="2" borderId="3" xfId="1" applyNumberFormat="1" applyFont="1" applyFill="1" applyBorder="1"/>
    <xf numFmtId="164" fontId="0" fillId="2" borderId="5" xfId="1" applyNumberFormat="1" applyFont="1" applyFill="1" applyBorder="1"/>
    <xf numFmtId="164" fontId="0" fillId="2" borderId="7" xfId="1" applyNumberFormat="1" applyFont="1" applyFill="1" applyBorder="1"/>
    <xf numFmtId="164" fontId="0" fillId="2" borderId="8" xfId="1" applyNumberFormat="1" applyFont="1" applyFill="1" applyBorder="1"/>
    <xf numFmtId="0" fontId="2" fillId="3" borderId="1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left" wrapText="1" indent="1"/>
    </xf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0" applyFont="1" applyFill="1"/>
    <xf numFmtId="0" fontId="2" fillId="0" borderId="0" xfId="0" applyFont="1"/>
    <xf numFmtId="0" fontId="4" fillId="0" borderId="0" xfId="0" applyFont="1" applyAlignment="1">
      <alignment horizontal="centerContinuous"/>
    </xf>
    <xf numFmtId="0" fontId="2" fillId="4" borderId="12" xfId="0" applyFont="1" applyFill="1" applyBorder="1"/>
    <xf numFmtId="0" fontId="2" fillId="0" borderId="0" xfId="0" applyFont="1" applyAlignment="1">
      <alignment horizontal="right"/>
    </xf>
    <xf numFmtId="0" fontId="2" fillId="3" borderId="13" xfId="0" applyFont="1" applyFill="1" applyBorder="1" applyAlignment="1">
      <alignment horizontal="right" wrapText="1"/>
    </xf>
    <xf numFmtId="0" fontId="2" fillId="3" borderId="13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wrapText="1"/>
    </xf>
    <xf numFmtId="164" fontId="0" fillId="0" borderId="7" xfId="1" applyNumberFormat="1" applyFont="1" applyBorder="1"/>
    <xf numFmtId="164" fontId="0" fillId="0" borderId="8" xfId="1" applyNumberFormat="1" applyFont="1" applyBorder="1"/>
    <xf numFmtId="0" fontId="0" fillId="0" borderId="17" xfId="0" applyFont="1" applyBorder="1"/>
    <xf numFmtId="0" fontId="2" fillId="3" borderId="18" xfId="0" applyFont="1" applyFill="1" applyBorder="1"/>
    <xf numFmtId="0" fontId="2" fillId="3" borderId="19" xfId="0" applyFont="1" applyFill="1" applyBorder="1"/>
    <xf numFmtId="0" fontId="2" fillId="3" borderId="20" xfId="0" applyFont="1" applyFill="1" applyBorder="1"/>
    <xf numFmtId="0" fontId="0" fillId="0" borderId="21" xfId="0" applyBorder="1"/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4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0" fontId="2" fillId="0" borderId="24" xfId="0" applyFont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horizontal="right" wrapText="1"/>
    </xf>
    <xf numFmtId="164" fontId="0" fillId="0" borderId="4" xfId="1" applyNumberFormat="1" applyFont="1" applyBorder="1"/>
    <xf numFmtId="164" fontId="0" fillId="0" borderId="6" xfId="1" applyNumberFormat="1" applyFont="1" applyBorder="1"/>
    <xf numFmtId="0" fontId="2" fillId="3" borderId="27" xfId="0" applyFont="1" applyFill="1" applyBorder="1" applyAlignment="1">
      <alignment horizontal="center" wrapText="1"/>
    </xf>
    <xf numFmtId="164" fontId="0" fillId="0" borderId="14" xfId="1" applyNumberFormat="1" applyFont="1" applyBorder="1"/>
    <xf numFmtId="164" fontId="0" fillId="0" borderId="15" xfId="1" applyNumberFormat="1" applyFont="1" applyBorder="1"/>
    <xf numFmtId="0" fontId="2" fillId="0" borderId="25" xfId="0" applyFont="1" applyBorder="1" applyAlignment="1">
      <alignment horizontal="centerContinuous"/>
    </xf>
    <xf numFmtId="0" fontId="2" fillId="0" borderId="26" xfId="0" applyFont="1" applyBorder="1" applyAlignment="1">
      <alignment horizontal="centerContinuous"/>
    </xf>
    <xf numFmtId="0" fontId="2" fillId="0" borderId="24" xfId="0" applyFont="1" applyBorder="1" applyAlignment="1"/>
    <xf numFmtId="0" fontId="2" fillId="0" borderId="25" xfId="0" applyFont="1" applyBorder="1" applyAlignment="1"/>
    <xf numFmtId="0" fontId="0" fillId="0" borderId="23" xfId="0" applyBorder="1"/>
    <xf numFmtId="164" fontId="0" fillId="0" borderId="0" xfId="0" applyNumberFormat="1"/>
    <xf numFmtId="164" fontId="0" fillId="0" borderId="28" xfId="1" applyNumberFormat="1" applyFont="1" applyFill="1" applyBorder="1" applyAlignment="1">
      <alignment horizontal="center"/>
    </xf>
    <xf numFmtId="0" fontId="0" fillId="5" borderId="0" xfId="0" applyFill="1"/>
    <xf numFmtId="0" fontId="5" fillId="5" borderId="0" xfId="0" applyFont="1" applyFill="1"/>
    <xf numFmtId="2" fontId="0" fillId="5" borderId="0" xfId="0" applyNumberFormat="1" applyFill="1"/>
    <xf numFmtId="0" fontId="6" fillId="4" borderId="0" xfId="0" applyFont="1" applyFill="1"/>
    <xf numFmtId="2" fontId="6" fillId="4" borderId="0" xfId="0" applyNumberFormat="1" applyFont="1" applyFill="1"/>
    <xf numFmtId="2" fontId="2" fillId="0" borderId="0" xfId="0" applyNumberFormat="1" applyFont="1"/>
    <xf numFmtId="2" fontId="0" fillId="0" borderId="0" xfId="0" applyNumberFormat="1"/>
    <xf numFmtId="2" fontId="7" fillId="0" borderId="0" xfId="0" applyNumberFormat="1" applyFont="1"/>
    <xf numFmtId="0" fontId="2" fillId="4" borderId="0" xfId="0" applyFont="1" applyFill="1"/>
    <xf numFmtId="2" fontId="2" fillId="4" borderId="0" xfId="0" applyNumberFormat="1" applyFont="1" applyFill="1"/>
    <xf numFmtId="2" fontId="6" fillId="0" borderId="0" xfId="0" applyNumberFormat="1" applyFont="1"/>
    <xf numFmtId="0" fontId="2" fillId="6" borderId="0" xfId="0" applyFont="1" applyFill="1"/>
    <xf numFmtId="2" fontId="8" fillId="6" borderId="0" xfId="0" applyNumberFormat="1" applyFont="1" applyFill="1"/>
    <xf numFmtId="2" fontId="2" fillId="0" borderId="0" xfId="0" applyNumberFormat="1" applyFont="1" applyFill="1"/>
    <xf numFmtId="2" fontId="0" fillId="0" borderId="0" xfId="0" applyNumberFormat="1" applyFill="1"/>
    <xf numFmtId="0" fontId="0" fillId="0" borderId="0" xfId="0" applyFont="1"/>
    <xf numFmtId="0" fontId="0" fillId="0" borderId="22" xfId="0" applyBorder="1"/>
    <xf numFmtId="0" fontId="4" fillId="0" borderId="0" xfId="0" applyFont="1" applyAlignment="1"/>
    <xf numFmtId="0" fontId="5" fillId="0" borderId="0" xfId="0" applyFont="1"/>
    <xf numFmtId="0" fontId="9" fillId="0" borderId="3" xfId="0" applyFont="1" applyBorder="1" applyAlignment="1">
      <alignment horizontal="center"/>
    </xf>
    <xf numFmtId="0" fontId="9" fillId="0" borderId="10" xfId="0" applyFont="1" applyBorder="1" applyAlignment="1">
      <alignment horizontal="left" indent="1"/>
    </xf>
    <xf numFmtId="0" fontId="9" fillId="0" borderId="4" xfId="0" applyFont="1" applyBorder="1" applyAlignment="1">
      <alignment horizontal="center"/>
    </xf>
    <xf numFmtId="164" fontId="9" fillId="2" borderId="3" xfId="1" applyNumberFormat="1" applyFont="1" applyFill="1" applyBorder="1"/>
    <xf numFmtId="164" fontId="9" fillId="2" borderId="7" xfId="1" applyNumberFormat="1" applyFont="1" applyFill="1" applyBorder="1"/>
    <xf numFmtId="164" fontId="9" fillId="0" borderId="7" xfId="1" applyNumberFormat="1" applyFont="1" applyBorder="1"/>
    <xf numFmtId="164" fontId="9" fillId="0" borderId="4" xfId="1" applyNumberFormat="1" applyFont="1" applyBorder="1"/>
    <xf numFmtId="164" fontId="9" fillId="0" borderId="14" xfId="1" applyNumberFormat="1" applyFont="1" applyBorder="1"/>
    <xf numFmtId="164" fontId="9" fillId="0" borderId="4" xfId="1" applyNumberFormat="1" applyFont="1" applyBorder="1" applyAlignment="1">
      <alignment horizontal="center"/>
    </xf>
    <xf numFmtId="0" fontId="4" fillId="0" borderId="0" xfId="0" applyFont="1" applyAlignment="1">
      <alignment horizontal="left" indent="1"/>
    </xf>
    <xf numFmtId="0" fontId="9" fillId="0" borderId="0" xfId="0" applyFont="1"/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30" xfId="0" applyBorder="1"/>
    <xf numFmtId="0" fontId="2" fillId="4" borderId="29" xfId="0" applyFont="1" applyFill="1" applyBorder="1"/>
    <xf numFmtId="0" fontId="9" fillId="0" borderId="21" xfId="0" applyFont="1" applyBorder="1"/>
    <xf numFmtId="0" fontId="9" fillId="0" borderId="0" xfId="0" applyFont="1" applyBorder="1"/>
    <xf numFmtId="0" fontId="9" fillId="0" borderId="2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209550</xdr:colOff>
      <xdr:row>0</xdr:row>
      <xdr:rowOff>0</xdr:rowOff>
    </xdr:from>
    <xdr:to>
      <xdr:col>49</xdr:col>
      <xdr:colOff>485774</xdr:colOff>
      <xdr:row>4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5E1D07D-DE30-4E98-9E31-9900D394B1FC}"/>
            </a:ext>
          </a:extLst>
        </xdr:cNvPr>
        <xdr:cNvGrpSpPr>
          <a:grpSpLocks/>
        </xdr:cNvGrpSpPr>
      </xdr:nvGrpSpPr>
      <xdr:grpSpPr bwMode="auto">
        <a:xfrm>
          <a:off x="12192000" y="0"/>
          <a:ext cx="3933824" cy="1457325"/>
          <a:chOff x="0" y="0"/>
          <a:chExt cx="11885" cy="5683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D9955300-E2CB-48DD-9A4B-9F132CD43A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1885" cy="5683"/>
          </a:xfrm>
          <a:prstGeom prst="rect">
            <a:avLst/>
          </a:prstGeom>
          <a:noFill/>
          <a:extLst>
            <a:ext uri="{909E8E84-426E-40dd-AFC4-6F175D3DCCD1}">
              <a14:hiddenFill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id="http://schemas.microsoft.com/office/word/2016/wordml/cid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A753A5C4-E440-457B-83F0-189F74AB0F50}"/>
              </a:ext>
            </a:extLst>
          </xdr:cNvPr>
          <xdr:cNvGrpSpPr>
            <a:grpSpLocks/>
          </xdr:cNvGrpSpPr>
        </xdr:nvGrpSpPr>
        <xdr:grpSpPr bwMode="auto">
          <a:xfrm>
            <a:off x="11874" y="1498"/>
            <a:ext cx="2" cy="1008"/>
            <a:chOff x="11874" y="1498"/>
            <a:chExt cx="2" cy="1008"/>
          </a:xfrm>
        </xdr:grpSpPr>
        <xdr:sp macro="" textlink="">
          <xdr:nvSpPr>
            <xdr:cNvPr id="5" name="Freeform 5">
              <a:extLst>
                <a:ext uri="{FF2B5EF4-FFF2-40B4-BE49-F238E27FC236}">
                  <a16:creationId xmlns:a16="http://schemas.microsoft.com/office/drawing/2014/main" id="{EC7968ED-74D7-4E07-A98B-1BFD1D12A94B}"/>
                </a:ext>
              </a:extLst>
            </xdr:cNvPr>
            <xdr:cNvSpPr>
              <a:spLocks/>
            </xdr:cNvSpPr>
          </xdr:nvSpPr>
          <xdr:spPr bwMode="auto">
            <a:xfrm>
              <a:off x="11874" y="1498"/>
              <a:ext cx="2" cy="1008"/>
            </a:xfrm>
            <a:custGeom>
              <a:avLst/>
              <a:gdLst>
                <a:gd name="T0" fmla="*/ 0 w 2"/>
                <a:gd name="T1" fmla="*/ 2506 h 1008"/>
                <a:gd name="T2" fmla="*/ 0 w 2"/>
                <a:gd name="T3" fmla="*/ 1498 h 1008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2" h="1008">
                  <a:moveTo>
                    <a:pt x="0" y="1008"/>
                  </a:moveTo>
                  <a:lnTo>
                    <a:pt x="0" y="0"/>
                  </a:lnTo>
                </a:path>
              </a:pathLst>
            </a:custGeom>
            <a:noFill/>
            <a:ln w="15235">
              <a:solidFill>
                <a:srgbClr val="97B3B3"/>
              </a:solidFill>
              <a:round/>
              <a:headEnd/>
              <a:tailEnd/>
            </a:ln>
            <a:extLst>
              <a:ext uri="{909E8E84-426E-40dd-AFC4-6F175D3DCCD1}">
                <a14:hiddenFill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id="http://schemas.microsoft.com/office/word/2016/wordml/cid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AU"/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161924</xdr:colOff>
      <xdr:row>4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918256D-79C5-4829-BD02-4370B66DA3C2}"/>
            </a:ext>
          </a:extLst>
        </xdr:cNvPr>
        <xdr:cNvGrpSpPr>
          <a:grpSpLocks/>
        </xdr:cNvGrpSpPr>
      </xdr:nvGrpSpPr>
      <xdr:grpSpPr bwMode="auto">
        <a:xfrm>
          <a:off x="0" y="0"/>
          <a:ext cx="3933824" cy="1457325"/>
          <a:chOff x="0" y="0"/>
          <a:chExt cx="11885" cy="5683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7A010BA7-3A11-4CD9-9F5A-AF50E594F2E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1885" cy="5683"/>
          </a:xfrm>
          <a:prstGeom prst="rect">
            <a:avLst/>
          </a:prstGeom>
          <a:noFill/>
          <a:extLst>
            <a:ext uri="{909E8E84-426E-40dd-AFC4-6F175D3DCCD1}">
              <a14:hiddenFill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id="http://schemas.microsoft.com/office/word/2016/wordml/cid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424E57A9-098E-41DC-900B-B889105EF12F}"/>
              </a:ext>
            </a:extLst>
          </xdr:cNvPr>
          <xdr:cNvGrpSpPr>
            <a:grpSpLocks/>
          </xdr:cNvGrpSpPr>
        </xdr:nvGrpSpPr>
        <xdr:grpSpPr bwMode="auto">
          <a:xfrm>
            <a:off x="11874" y="1498"/>
            <a:ext cx="2" cy="1008"/>
            <a:chOff x="11874" y="1498"/>
            <a:chExt cx="2" cy="1008"/>
          </a:xfrm>
        </xdr:grpSpPr>
        <xdr:sp macro="" textlink="">
          <xdr:nvSpPr>
            <xdr:cNvPr id="5" name="Freeform 5">
              <a:extLst>
                <a:ext uri="{FF2B5EF4-FFF2-40B4-BE49-F238E27FC236}">
                  <a16:creationId xmlns:a16="http://schemas.microsoft.com/office/drawing/2014/main" id="{6FBF0986-2902-4F0F-96C4-303BCF917AF8}"/>
                </a:ext>
              </a:extLst>
            </xdr:cNvPr>
            <xdr:cNvSpPr>
              <a:spLocks/>
            </xdr:cNvSpPr>
          </xdr:nvSpPr>
          <xdr:spPr bwMode="auto">
            <a:xfrm>
              <a:off x="11874" y="1498"/>
              <a:ext cx="2" cy="1008"/>
            </a:xfrm>
            <a:custGeom>
              <a:avLst/>
              <a:gdLst>
                <a:gd name="T0" fmla="*/ 0 w 2"/>
                <a:gd name="T1" fmla="*/ 2506 h 1008"/>
                <a:gd name="T2" fmla="*/ 0 w 2"/>
                <a:gd name="T3" fmla="*/ 1498 h 1008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2" h="1008">
                  <a:moveTo>
                    <a:pt x="0" y="1008"/>
                  </a:moveTo>
                  <a:lnTo>
                    <a:pt x="0" y="0"/>
                  </a:lnTo>
                </a:path>
              </a:pathLst>
            </a:custGeom>
            <a:noFill/>
            <a:ln w="15235">
              <a:solidFill>
                <a:srgbClr val="97B3B3"/>
              </a:solidFill>
              <a:round/>
              <a:headEnd/>
              <a:tailEnd/>
            </a:ln>
            <a:extLst>
              <a:ext uri="{909E8E84-426E-40dd-AFC4-6F175D3DCCD1}">
                <a14:hiddenFill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id="http://schemas.microsoft.com/office/word/2016/wordml/cid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>
                  <a:solidFill>
                    <a:srgbClr val="FFFFFF"/>
                  </a:solidFill>
                </a14:hiddenFill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AU"/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158394</xdr:colOff>
      <xdr:row>1</xdr:row>
      <xdr:rowOff>3140</xdr:rowOff>
    </xdr:from>
    <xdr:to>
      <xdr:col>3</xdr:col>
      <xdr:colOff>159056</xdr:colOff>
      <xdr:row>1</xdr:row>
      <xdr:rowOff>261627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DB07B161-44D6-451E-AD05-80B95B8D5828}"/>
            </a:ext>
          </a:extLst>
        </xdr:cNvPr>
        <xdr:cNvGrpSpPr>
          <a:grpSpLocks/>
        </xdr:cNvGrpSpPr>
      </xdr:nvGrpSpPr>
      <xdr:grpSpPr bwMode="auto">
        <a:xfrm>
          <a:off x="2911119" y="384140"/>
          <a:ext cx="662" cy="258487"/>
          <a:chOff x="11874" y="1498"/>
          <a:chExt cx="2" cy="1008"/>
        </a:xfrm>
      </xdr:grpSpPr>
      <xdr:sp macro="" textlink="">
        <xdr:nvSpPr>
          <xdr:cNvPr id="5" name="Freeform 5">
            <a:extLst>
              <a:ext uri="{FF2B5EF4-FFF2-40B4-BE49-F238E27FC236}">
                <a16:creationId xmlns:a16="http://schemas.microsoft.com/office/drawing/2014/main" id="{C23A6397-DB32-49DC-902F-9E3D561717B0}"/>
              </a:ext>
            </a:extLst>
          </xdr:cNvPr>
          <xdr:cNvSpPr>
            <a:spLocks/>
          </xdr:cNvSpPr>
        </xdr:nvSpPr>
        <xdr:spPr bwMode="auto">
          <a:xfrm>
            <a:off x="11874" y="1498"/>
            <a:ext cx="2" cy="1008"/>
          </a:xfrm>
          <a:custGeom>
            <a:avLst/>
            <a:gdLst>
              <a:gd name="T0" fmla="*/ 0 w 2"/>
              <a:gd name="T1" fmla="*/ 2506 h 1008"/>
              <a:gd name="T2" fmla="*/ 0 w 2"/>
              <a:gd name="T3" fmla="*/ 1498 h 1008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2" h="1008">
                <a:moveTo>
                  <a:pt x="0" y="1008"/>
                </a:moveTo>
                <a:lnTo>
                  <a:pt x="0" y="0"/>
                </a:lnTo>
              </a:path>
            </a:pathLst>
          </a:custGeom>
          <a:noFill/>
          <a:ln w="15235">
            <a:solidFill>
              <a:srgbClr val="97B3B3"/>
            </a:solidFill>
            <a:round/>
            <a:headEnd/>
            <a:tailEnd/>
          </a:ln>
          <a:extLst>
            <a:ext uri="{909E8E84-426E-40dd-AFC4-6F175D3DCCD1}">
              <a14:hiddenFill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id="http://schemas.microsoft.com/office/word/2016/wordml/cid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A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16D12-08F5-4E5E-B588-3AE8E745C4DA}">
  <sheetPr>
    <pageSetUpPr fitToPage="1"/>
  </sheetPr>
  <dimension ref="A1:AT19"/>
  <sheetViews>
    <sheetView tabSelected="1"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7" sqref="A7"/>
    </sheetView>
  </sheetViews>
  <sheetFormatPr defaultRowHeight="15" outlineLevelCol="1" x14ac:dyDescent="0.25"/>
  <cols>
    <col min="1" max="1" width="6.7109375" customWidth="1"/>
    <col min="2" max="2" width="16.140625" bestFit="1" customWidth="1"/>
    <col min="3" max="3" width="14" bestFit="1" customWidth="1"/>
    <col min="4" max="4" width="22.140625" bestFit="1" customWidth="1"/>
    <col min="5" max="5" width="7.7109375" customWidth="1"/>
    <col min="6" max="8" width="9.7109375" hidden="1" customWidth="1" outlineLevel="1"/>
    <col min="9" max="9" width="8.7109375" customWidth="1" collapsed="1"/>
    <col min="10" max="11" width="8.7109375" customWidth="1"/>
    <col min="12" max="17" width="9.7109375" hidden="1" customWidth="1" outlineLevel="1"/>
    <col min="18" max="18" width="8.7109375" customWidth="1" collapsed="1"/>
    <col min="19" max="20" width="8.7109375" customWidth="1"/>
    <col min="21" max="24" width="9.7109375" hidden="1" customWidth="1" outlineLevel="1"/>
    <col min="25" max="25" width="8.7109375" hidden="1" customWidth="1" collapsed="1"/>
    <col min="26" max="27" width="8.7109375" hidden="1" customWidth="1"/>
    <col min="28" max="38" width="9.7109375" hidden="1" customWidth="1" outlineLevel="1"/>
    <col min="39" max="39" width="8.7109375" hidden="1" customWidth="1" collapsed="1"/>
    <col min="40" max="41" width="8.7109375" hidden="1" customWidth="1"/>
    <col min="42" max="43" width="8.7109375" customWidth="1"/>
  </cols>
  <sheetData>
    <row r="1" spans="1:46" ht="30" customHeight="1" x14ac:dyDescent="0.4">
      <c r="A1" s="89" t="s">
        <v>104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6" ht="30" customHeight="1" x14ac:dyDescent="0.4">
      <c r="A2" s="89" t="str">
        <f>VLOOKUP($A$7,Tables!$D$2:$H$45,3,0)</f>
        <v>Show Horse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6" ht="30" customHeight="1" x14ac:dyDescent="0.4">
      <c r="A3" s="89" t="str">
        <f>VLOOKUP($A$7,Tables!$D$2:$H$45,2,0)</f>
        <v>Mini Show Horse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6" ht="15.75" thickBot="1" x14ac:dyDescent="0.3"/>
    <row r="5" spans="1:46" ht="15.75" thickBot="1" x14ac:dyDescent="0.3">
      <c r="E5" s="58"/>
      <c r="F5" s="56" t="s">
        <v>10</v>
      </c>
      <c r="G5" s="57"/>
      <c r="H5" s="57"/>
      <c r="I5" s="54" t="s">
        <v>10</v>
      </c>
      <c r="J5" s="54"/>
      <c r="K5" s="55"/>
      <c r="L5" s="44" t="s">
        <v>1563</v>
      </c>
      <c r="M5" s="45"/>
      <c r="N5" s="45"/>
      <c r="O5" s="45"/>
      <c r="P5" s="45"/>
      <c r="Q5" s="45"/>
      <c r="R5" s="54" t="s">
        <v>1563</v>
      </c>
      <c r="S5" s="54"/>
      <c r="T5" s="55"/>
      <c r="U5" s="42" t="s">
        <v>1562</v>
      </c>
      <c r="V5" s="43"/>
      <c r="W5" s="43"/>
      <c r="X5" s="43"/>
      <c r="Y5" s="54" t="s">
        <v>1562</v>
      </c>
      <c r="Z5" s="54"/>
      <c r="AA5" s="55"/>
      <c r="AB5" s="46" t="s">
        <v>1561</v>
      </c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54" t="s">
        <v>1561</v>
      </c>
      <c r="AN5" s="54"/>
      <c r="AO5" s="55"/>
      <c r="AP5" s="34"/>
    </row>
    <row r="6" spans="1:46" s="5" customFormat="1" ht="75" x14ac:dyDescent="0.25">
      <c r="A6" s="18" t="s">
        <v>9</v>
      </c>
      <c r="B6" s="19" t="s">
        <v>10</v>
      </c>
      <c r="C6" s="19" t="s">
        <v>115</v>
      </c>
      <c r="D6" s="19" t="s">
        <v>116</v>
      </c>
      <c r="E6" s="20" t="s">
        <v>18</v>
      </c>
      <c r="F6" s="47" t="s">
        <v>1514</v>
      </c>
      <c r="G6" s="29" t="s">
        <v>1511</v>
      </c>
      <c r="H6" s="29" t="s">
        <v>1515</v>
      </c>
      <c r="I6" s="27" t="s">
        <v>1516</v>
      </c>
      <c r="J6" s="27" t="s">
        <v>1534</v>
      </c>
      <c r="K6" s="48" t="s">
        <v>1535</v>
      </c>
      <c r="L6" s="31" t="s">
        <v>1517</v>
      </c>
      <c r="M6" s="30" t="s">
        <v>1518</v>
      </c>
      <c r="N6" s="30" t="s">
        <v>1519</v>
      </c>
      <c r="O6" s="30" t="s">
        <v>1520</v>
      </c>
      <c r="P6" s="30" t="s">
        <v>1511</v>
      </c>
      <c r="Q6" s="30" t="s">
        <v>1512</v>
      </c>
      <c r="R6" s="27" t="s">
        <v>1521</v>
      </c>
      <c r="S6" s="27" t="s">
        <v>1536</v>
      </c>
      <c r="T6" s="48" t="s">
        <v>1537</v>
      </c>
      <c r="U6" s="47" t="s">
        <v>1509</v>
      </c>
      <c r="V6" s="29" t="s">
        <v>1510</v>
      </c>
      <c r="W6" s="29" t="s">
        <v>1511</v>
      </c>
      <c r="X6" s="29" t="s">
        <v>1512</v>
      </c>
      <c r="Y6" s="28" t="s">
        <v>1513</v>
      </c>
      <c r="Z6" s="28" t="s">
        <v>1532</v>
      </c>
      <c r="AA6" s="51" t="s">
        <v>1533</v>
      </c>
      <c r="AB6" s="31" t="s">
        <v>1522</v>
      </c>
      <c r="AC6" s="30" t="s">
        <v>1523</v>
      </c>
      <c r="AD6" s="30" t="s">
        <v>1524</v>
      </c>
      <c r="AE6" s="30" t="s">
        <v>1525</v>
      </c>
      <c r="AF6" s="30" t="s">
        <v>1525</v>
      </c>
      <c r="AG6" s="30" t="s">
        <v>1524</v>
      </c>
      <c r="AH6" s="30" t="s">
        <v>1523</v>
      </c>
      <c r="AI6" s="30" t="s">
        <v>1522</v>
      </c>
      <c r="AJ6" s="30" t="s">
        <v>1526</v>
      </c>
      <c r="AK6" s="30" t="s">
        <v>1527</v>
      </c>
      <c r="AL6" s="30" t="s">
        <v>1528</v>
      </c>
      <c r="AM6" s="27" t="s">
        <v>1529</v>
      </c>
      <c r="AN6" s="27" t="s">
        <v>1530</v>
      </c>
      <c r="AO6" s="48" t="s">
        <v>1531</v>
      </c>
      <c r="AP6" s="28" t="s">
        <v>1538</v>
      </c>
      <c r="AQ6" s="20" t="s">
        <v>14</v>
      </c>
    </row>
    <row r="7" spans="1:46" ht="20.100000000000001" customHeight="1" x14ac:dyDescent="0.25">
      <c r="A7" s="6" t="s">
        <v>92</v>
      </c>
      <c r="B7" s="12" t="s">
        <v>985</v>
      </c>
      <c r="C7" s="12" t="s">
        <v>1564</v>
      </c>
      <c r="D7" s="12" t="s">
        <v>1565</v>
      </c>
      <c r="E7" s="8">
        <v>2199</v>
      </c>
      <c r="F7" s="14">
        <v>54</v>
      </c>
      <c r="G7" s="16">
        <v>17</v>
      </c>
      <c r="H7" s="16">
        <v>15</v>
      </c>
      <c r="I7" s="32">
        <f>SUM(F7:H7)</f>
        <v>86</v>
      </c>
      <c r="J7" s="32">
        <f t="shared" ref="J7:J17" si="0">IF(I7&gt;0,RANK(I7,$I$7:$I$17,0),0)</f>
        <v>1</v>
      </c>
      <c r="K7" s="49">
        <f>VLOOKUP(J7,Tables!$A$2:$B$32,2,0)</f>
        <v>30</v>
      </c>
      <c r="L7" s="14">
        <v>7</v>
      </c>
      <c r="M7" s="16">
        <v>7</v>
      </c>
      <c r="N7" s="16">
        <v>8</v>
      </c>
      <c r="O7" s="16">
        <v>7</v>
      </c>
      <c r="P7" s="16">
        <v>6</v>
      </c>
      <c r="Q7" s="16">
        <v>7</v>
      </c>
      <c r="R7" s="32">
        <f>SUM(L7:Q7)</f>
        <v>42</v>
      </c>
      <c r="S7" s="32">
        <f t="shared" ref="S7:S17" si="1">IF(R7&gt;0,RANK(R7,$R$7:$R$17,0),0)</f>
        <v>2</v>
      </c>
      <c r="T7" s="49">
        <f>VLOOKUP(S7,Tables!$A$2:$B$32,2,0)</f>
        <v>29</v>
      </c>
      <c r="U7" s="14"/>
      <c r="V7" s="16"/>
      <c r="W7" s="16"/>
      <c r="X7" s="16"/>
      <c r="Y7" s="32">
        <f>SUM(U7:X7)</f>
        <v>0</v>
      </c>
      <c r="Z7" s="32">
        <f>IF(Y7&gt;0,RANK(Y7,$Y$7:$Y$17,0),0)</f>
        <v>0</v>
      </c>
      <c r="AA7" s="49">
        <f>VLOOKUP(Z7,Tables!$A$2:$B$32,2,0)</f>
        <v>0</v>
      </c>
      <c r="AB7" s="14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32">
        <f>SUM(AB7:AL7)</f>
        <v>0</v>
      </c>
      <c r="AN7" s="32">
        <f>IF(AM7&gt;0,RANK(AM7,$AM$7:$AM$17,0),0)</f>
        <v>0</v>
      </c>
      <c r="AO7" s="49">
        <f>VLOOKUP(AN7,Tables!$A$2:$B$32,2,0)</f>
        <v>0</v>
      </c>
      <c r="AP7" s="52">
        <f>AO7+T7+K7+AA7</f>
        <v>59</v>
      </c>
      <c r="AQ7" s="10">
        <f>IFERROR(IF(AP7&gt;0,RANK(AP7,$AP$7:$AP$17,0),""),"")</f>
        <v>1</v>
      </c>
      <c r="AR7" s="59">
        <f>I7</f>
        <v>86</v>
      </c>
      <c r="AS7" s="59">
        <f>AO7+AA7+T7+K7</f>
        <v>59</v>
      </c>
      <c r="AT7" s="59">
        <f>AS7-AP7</f>
        <v>0</v>
      </c>
    </row>
    <row r="8" spans="1:46" ht="20.100000000000001" customHeight="1" x14ac:dyDescent="0.25">
      <c r="A8" s="6" t="s">
        <v>92</v>
      </c>
      <c r="B8" s="12" t="s">
        <v>123</v>
      </c>
      <c r="C8" s="12" t="s">
        <v>1566</v>
      </c>
      <c r="D8" s="12" t="s">
        <v>1565</v>
      </c>
      <c r="E8" s="8">
        <v>7592</v>
      </c>
      <c r="F8" s="14">
        <v>50</v>
      </c>
      <c r="G8" s="16">
        <v>17</v>
      </c>
      <c r="H8" s="16">
        <v>18</v>
      </c>
      <c r="I8" s="32">
        <f t="shared" ref="I8:I17" si="2">SUM(F8:H8)</f>
        <v>85</v>
      </c>
      <c r="J8" s="32">
        <f t="shared" si="0"/>
        <v>2</v>
      </c>
      <c r="K8" s="49">
        <f>VLOOKUP(J8,Tables!$A$2:$B$32,2,0)</f>
        <v>29</v>
      </c>
      <c r="L8" s="14">
        <v>8</v>
      </c>
      <c r="M8" s="16">
        <v>8</v>
      </c>
      <c r="N8" s="16">
        <v>9</v>
      </c>
      <c r="O8" s="16">
        <v>9</v>
      </c>
      <c r="P8" s="16">
        <v>9</v>
      </c>
      <c r="Q8" s="16">
        <v>8</v>
      </c>
      <c r="R8" s="32">
        <f t="shared" ref="R8:R17" si="3">SUM(L8:Q8)</f>
        <v>51</v>
      </c>
      <c r="S8" s="32">
        <f t="shared" si="1"/>
        <v>1</v>
      </c>
      <c r="T8" s="49">
        <f>VLOOKUP(S8,Tables!$A$2:$B$32,2,0)</f>
        <v>30</v>
      </c>
      <c r="U8" s="14"/>
      <c r="V8" s="16"/>
      <c r="W8" s="16"/>
      <c r="X8" s="16"/>
      <c r="Y8" s="32">
        <f t="shared" ref="Y8:Y16" si="4">SUM(U8:X8)</f>
        <v>0</v>
      </c>
      <c r="Z8" s="32">
        <f>IF(Y8&gt;0,RANK(Y8,$Y$7:$Y$17,0),0)</f>
        <v>0</v>
      </c>
      <c r="AA8" s="49">
        <f>VLOOKUP(Z8,Tables!$A$2:$B$32,2,0)</f>
        <v>0</v>
      </c>
      <c r="AB8" s="14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32">
        <f t="shared" ref="AM8:AM17" si="5">SUM(AB8:AL8)</f>
        <v>0</v>
      </c>
      <c r="AN8" s="32">
        <f t="shared" ref="AN8:AN17" si="6">IF(AM8&gt;0,RANK(AM8,$AM$7:$AM$17,0),0)</f>
        <v>0</v>
      </c>
      <c r="AO8" s="49">
        <f>VLOOKUP(AN8,Tables!$A$2:$B$32,2,0)</f>
        <v>0</v>
      </c>
      <c r="AP8" s="52">
        <f>AO8+T8+K8+AA8</f>
        <v>59</v>
      </c>
      <c r="AQ8" s="10">
        <v>2</v>
      </c>
      <c r="AR8" s="59">
        <f>I8</f>
        <v>85</v>
      </c>
      <c r="AS8" s="59">
        <f>AO8+AA8+T8+K8</f>
        <v>59</v>
      </c>
      <c r="AT8" s="59">
        <f>AS8-AP8</f>
        <v>0</v>
      </c>
    </row>
    <row r="9" spans="1:46" ht="20.100000000000001" customHeight="1" x14ac:dyDescent="0.25">
      <c r="A9" s="6"/>
      <c r="B9" s="12"/>
      <c r="C9" s="12"/>
      <c r="D9" s="12"/>
      <c r="E9" s="8"/>
      <c r="F9" s="14"/>
      <c r="G9" s="16"/>
      <c r="H9" s="16"/>
      <c r="I9" s="32">
        <f t="shared" si="2"/>
        <v>0</v>
      </c>
      <c r="J9" s="32">
        <f t="shared" si="0"/>
        <v>0</v>
      </c>
      <c r="K9" s="49">
        <f>VLOOKUP(J9,Tables!$A$2:$B$32,2,0)</f>
        <v>0</v>
      </c>
      <c r="L9" s="14"/>
      <c r="M9" s="16"/>
      <c r="N9" s="16"/>
      <c r="O9" s="16"/>
      <c r="P9" s="16"/>
      <c r="Q9" s="16"/>
      <c r="R9" s="32">
        <f t="shared" si="3"/>
        <v>0</v>
      </c>
      <c r="S9" s="32">
        <f t="shared" si="1"/>
        <v>0</v>
      </c>
      <c r="T9" s="49">
        <f>VLOOKUP(S9,Tables!$A$2:$B$32,2,0)</f>
        <v>0</v>
      </c>
      <c r="U9" s="14"/>
      <c r="V9" s="16"/>
      <c r="W9" s="16"/>
      <c r="X9" s="16"/>
      <c r="Y9" s="32">
        <f t="shared" si="4"/>
        <v>0</v>
      </c>
      <c r="Z9" s="32">
        <f t="shared" ref="Z9:Z17" si="7">IF(Y9&gt;0,RANK(Y9,$Y$7:$Y$17,0),0)</f>
        <v>0</v>
      </c>
      <c r="AA9" s="49">
        <f>VLOOKUP(Z9,Tables!$A$2:$B$32,2,0)</f>
        <v>0</v>
      </c>
      <c r="AB9" s="14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32">
        <f t="shared" si="5"/>
        <v>0</v>
      </c>
      <c r="AN9" s="32">
        <f t="shared" si="6"/>
        <v>0</v>
      </c>
      <c r="AO9" s="49">
        <f>VLOOKUP(AN9,Tables!$A$2:$B$32,2,0)</f>
        <v>0</v>
      </c>
      <c r="AP9" s="52">
        <f>AO9+T9+K9+AA9</f>
        <v>0</v>
      </c>
      <c r="AQ9" s="10" t="str">
        <f t="shared" ref="AQ9:AQ17" si="8">IFERROR(IF(AP9&gt;0,RANK(AP9,$AP$7:$AP$17,0),""),"")</f>
        <v/>
      </c>
    </row>
    <row r="10" spans="1:46" ht="20.100000000000001" customHeight="1" x14ac:dyDescent="0.25">
      <c r="A10" s="6"/>
      <c r="B10" s="12"/>
      <c r="C10" s="12"/>
      <c r="D10" s="12"/>
      <c r="E10" s="8"/>
      <c r="F10" s="14"/>
      <c r="G10" s="16"/>
      <c r="H10" s="16"/>
      <c r="I10" s="32">
        <f t="shared" si="2"/>
        <v>0</v>
      </c>
      <c r="J10" s="32">
        <f t="shared" si="0"/>
        <v>0</v>
      </c>
      <c r="K10" s="49">
        <f>VLOOKUP(J10,Tables!$A$2:$B$32,2,0)</f>
        <v>0</v>
      </c>
      <c r="L10" s="14"/>
      <c r="M10" s="16"/>
      <c r="N10" s="16"/>
      <c r="O10" s="16"/>
      <c r="P10" s="16"/>
      <c r="Q10" s="16"/>
      <c r="R10" s="32">
        <f t="shared" si="3"/>
        <v>0</v>
      </c>
      <c r="S10" s="32">
        <f t="shared" si="1"/>
        <v>0</v>
      </c>
      <c r="T10" s="49">
        <f>VLOOKUP(S10,Tables!$A$2:$B$32,2,0)</f>
        <v>0</v>
      </c>
      <c r="U10" s="14"/>
      <c r="V10" s="16"/>
      <c r="W10" s="16"/>
      <c r="X10" s="16"/>
      <c r="Y10" s="32">
        <f t="shared" si="4"/>
        <v>0</v>
      </c>
      <c r="Z10" s="32">
        <f t="shared" si="7"/>
        <v>0</v>
      </c>
      <c r="AA10" s="49">
        <f>VLOOKUP(Z10,Tables!$A$2:$B$32,2,0)</f>
        <v>0</v>
      </c>
      <c r="AB10" s="14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32">
        <f t="shared" si="5"/>
        <v>0</v>
      </c>
      <c r="AN10" s="32">
        <f t="shared" si="6"/>
        <v>0</v>
      </c>
      <c r="AO10" s="49">
        <f>VLOOKUP(AN10,Tables!$A$2:$B$32,2,0)</f>
        <v>0</v>
      </c>
      <c r="AP10" s="52">
        <f t="shared" ref="AP10:AP17" si="9">IFERROR(AO10+T10+K10+AA10,"")</f>
        <v>0</v>
      </c>
      <c r="AQ10" s="10" t="str">
        <f t="shared" si="8"/>
        <v/>
      </c>
    </row>
    <row r="11" spans="1:46" ht="20.100000000000001" customHeight="1" x14ac:dyDescent="0.25">
      <c r="A11" s="6"/>
      <c r="B11" s="12"/>
      <c r="C11" s="12"/>
      <c r="D11" s="12"/>
      <c r="E11" s="8"/>
      <c r="F11" s="14"/>
      <c r="G11" s="16"/>
      <c r="H11" s="16"/>
      <c r="I11" s="32">
        <f t="shared" si="2"/>
        <v>0</v>
      </c>
      <c r="J11" s="32">
        <f t="shared" si="0"/>
        <v>0</v>
      </c>
      <c r="K11" s="49">
        <f>VLOOKUP(J11,Tables!$A$2:$B$32,2,0)</f>
        <v>0</v>
      </c>
      <c r="L11" s="14"/>
      <c r="M11" s="16"/>
      <c r="N11" s="16"/>
      <c r="O11" s="16"/>
      <c r="P11" s="16"/>
      <c r="Q11" s="16"/>
      <c r="R11" s="32">
        <f t="shared" si="3"/>
        <v>0</v>
      </c>
      <c r="S11" s="32">
        <f t="shared" si="1"/>
        <v>0</v>
      </c>
      <c r="T11" s="49">
        <f>VLOOKUP(S11,Tables!$A$2:$B$32,2,0)</f>
        <v>0</v>
      </c>
      <c r="U11" s="14"/>
      <c r="V11" s="16"/>
      <c r="W11" s="16"/>
      <c r="X11" s="16"/>
      <c r="Y11" s="32">
        <f t="shared" si="4"/>
        <v>0</v>
      </c>
      <c r="Z11" s="32">
        <f t="shared" si="7"/>
        <v>0</v>
      </c>
      <c r="AA11" s="49">
        <f>VLOOKUP(Z11,Tables!$A$2:$B$32,2,0)</f>
        <v>0</v>
      </c>
      <c r="AB11" s="14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32">
        <f t="shared" si="5"/>
        <v>0</v>
      </c>
      <c r="AN11" s="32">
        <f t="shared" si="6"/>
        <v>0</v>
      </c>
      <c r="AO11" s="49">
        <f>VLOOKUP(AN11,Tables!$A$2:$B$32,2,0)</f>
        <v>0</v>
      </c>
      <c r="AP11" s="52">
        <f t="shared" si="9"/>
        <v>0</v>
      </c>
      <c r="AQ11" s="10" t="str">
        <f t="shared" si="8"/>
        <v/>
      </c>
    </row>
    <row r="12" spans="1:46" ht="20.100000000000001" customHeight="1" x14ac:dyDescent="0.25">
      <c r="A12" s="6"/>
      <c r="B12" s="12"/>
      <c r="C12" s="12"/>
      <c r="D12" s="12"/>
      <c r="E12" s="8"/>
      <c r="F12" s="14"/>
      <c r="G12" s="16"/>
      <c r="H12" s="16"/>
      <c r="I12" s="32">
        <f t="shared" si="2"/>
        <v>0</v>
      </c>
      <c r="J12" s="32">
        <f t="shared" si="0"/>
        <v>0</v>
      </c>
      <c r="K12" s="49">
        <f>VLOOKUP(J12,Tables!$A$2:$B$32,2,0)</f>
        <v>0</v>
      </c>
      <c r="L12" s="14"/>
      <c r="M12" s="16"/>
      <c r="N12" s="16"/>
      <c r="O12" s="16"/>
      <c r="P12" s="16"/>
      <c r="Q12" s="16"/>
      <c r="R12" s="32">
        <f t="shared" si="3"/>
        <v>0</v>
      </c>
      <c r="S12" s="32">
        <f t="shared" si="1"/>
        <v>0</v>
      </c>
      <c r="T12" s="49">
        <f>VLOOKUP(S12,Tables!$A$2:$B$32,2,0)</f>
        <v>0</v>
      </c>
      <c r="U12" s="14"/>
      <c r="V12" s="16"/>
      <c r="W12" s="16"/>
      <c r="X12" s="16"/>
      <c r="Y12" s="32">
        <f t="shared" si="4"/>
        <v>0</v>
      </c>
      <c r="Z12" s="32">
        <f t="shared" si="7"/>
        <v>0</v>
      </c>
      <c r="AA12" s="49">
        <f>VLOOKUP(Z12,Tables!$A$2:$B$32,2,0)</f>
        <v>0</v>
      </c>
      <c r="AB12" s="14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32">
        <f t="shared" si="5"/>
        <v>0</v>
      </c>
      <c r="AN12" s="32">
        <f t="shared" si="6"/>
        <v>0</v>
      </c>
      <c r="AO12" s="49">
        <f>VLOOKUP(AN12,Tables!$A$2:$B$32,2,0)</f>
        <v>0</v>
      </c>
      <c r="AP12" s="52">
        <f t="shared" si="9"/>
        <v>0</v>
      </c>
      <c r="AQ12" s="10" t="str">
        <f t="shared" si="8"/>
        <v/>
      </c>
    </row>
    <row r="13" spans="1:46" ht="20.100000000000001" customHeight="1" x14ac:dyDescent="0.25">
      <c r="A13" s="6"/>
      <c r="B13" s="12"/>
      <c r="C13" s="12"/>
      <c r="D13" s="12"/>
      <c r="E13" s="8"/>
      <c r="F13" s="14"/>
      <c r="G13" s="16"/>
      <c r="H13" s="16"/>
      <c r="I13" s="32">
        <f t="shared" si="2"/>
        <v>0</v>
      </c>
      <c r="J13" s="32">
        <f t="shared" si="0"/>
        <v>0</v>
      </c>
      <c r="K13" s="49">
        <f>VLOOKUP(J13,Tables!$A$2:$B$32,2,0)</f>
        <v>0</v>
      </c>
      <c r="L13" s="14"/>
      <c r="M13" s="16"/>
      <c r="N13" s="16"/>
      <c r="O13" s="16"/>
      <c r="P13" s="16"/>
      <c r="Q13" s="16"/>
      <c r="R13" s="32">
        <f t="shared" si="3"/>
        <v>0</v>
      </c>
      <c r="S13" s="32">
        <f t="shared" si="1"/>
        <v>0</v>
      </c>
      <c r="T13" s="49">
        <f>VLOOKUP(S13,Tables!$A$2:$B$32,2,0)</f>
        <v>0</v>
      </c>
      <c r="U13" s="14"/>
      <c r="V13" s="16"/>
      <c r="W13" s="16"/>
      <c r="X13" s="16"/>
      <c r="Y13" s="32">
        <f t="shared" si="4"/>
        <v>0</v>
      </c>
      <c r="Z13" s="32">
        <f t="shared" si="7"/>
        <v>0</v>
      </c>
      <c r="AA13" s="49">
        <f>VLOOKUP(Z13,Tables!$A$2:$B$32,2,0)</f>
        <v>0</v>
      </c>
      <c r="AB13" s="14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32">
        <f t="shared" si="5"/>
        <v>0</v>
      </c>
      <c r="AN13" s="32">
        <f t="shared" si="6"/>
        <v>0</v>
      </c>
      <c r="AO13" s="49">
        <f>VLOOKUP(AN13,Tables!$A$2:$B$32,2,0)</f>
        <v>0</v>
      </c>
      <c r="AP13" s="52">
        <f t="shared" si="9"/>
        <v>0</v>
      </c>
      <c r="AQ13" s="10" t="str">
        <f t="shared" si="8"/>
        <v/>
      </c>
    </row>
    <row r="14" spans="1:46" ht="20.100000000000001" customHeight="1" x14ac:dyDescent="0.25">
      <c r="A14" s="6"/>
      <c r="B14" s="12"/>
      <c r="C14" s="12"/>
      <c r="D14" s="12"/>
      <c r="E14" s="8"/>
      <c r="F14" s="14"/>
      <c r="G14" s="16"/>
      <c r="H14" s="16"/>
      <c r="I14" s="32">
        <f t="shared" si="2"/>
        <v>0</v>
      </c>
      <c r="J14" s="32">
        <f t="shared" si="0"/>
        <v>0</v>
      </c>
      <c r="K14" s="49">
        <f>VLOOKUP(J14,Tables!$A$2:$B$32,2,0)</f>
        <v>0</v>
      </c>
      <c r="L14" s="14"/>
      <c r="M14" s="16"/>
      <c r="N14" s="16"/>
      <c r="O14" s="16"/>
      <c r="P14" s="16"/>
      <c r="Q14" s="16"/>
      <c r="R14" s="32">
        <f t="shared" si="3"/>
        <v>0</v>
      </c>
      <c r="S14" s="32">
        <f t="shared" si="1"/>
        <v>0</v>
      </c>
      <c r="T14" s="49">
        <f>VLOOKUP(S14,Tables!$A$2:$B$32,2,0)</f>
        <v>0</v>
      </c>
      <c r="U14" s="14"/>
      <c r="V14" s="16"/>
      <c r="W14" s="16"/>
      <c r="X14" s="16"/>
      <c r="Y14" s="32">
        <f t="shared" si="4"/>
        <v>0</v>
      </c>
      <c r="Z14" s="32">
        <f t="shared" si="7"/>
        <v>0</v>
      </c>
      <c r="AA14" s="49">
        <f>VLOOKUP(Z14,Tables!$A$2:$B$32,2,0)</f>
        <v>0</v>
      </c>
      <c r="AB14" s="14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32">
        <f t="shared" si="5"/>
        <v>0</v>
      </c>
      <c r="AN14" s="32">
        <f t="shared" si="6"/>
        <v>0</v>
      </c>
      <c r="AO14" s="49">
        <f>VLOOKUP(AN14,Tables!$A$2:$B$32,2,0)</f>
        <v>0</v>
      </c>
      <c r="AP14" s="52">
        <f t="shared" si="9"/>
        <v>0</v>
      </c>
      <c r="AQ14" s="10" t="str">
        <f t="shared" si="8"/>
        <v/>
      </c>
    </row>
    <row r="15" spans="1:46" ht="20.100000000000001" customHeight="1" x14ac:dyDescent="0.25">
      <c r="A15" s="6"/>
      <c r="B15" s="12"/>
      <c r="C15" s="12"/>
      <c r="D15" s="12"/>
      <c r="E15" s="8"/>
      <c r="F15" s="14"/>
      <c r="G15" s="16"/>
      <c r="H15" s="16"/>
      <c r="I15" s="32">
        <f t="shared" si="2"/>
        <v>0</v>
      </c>
      <c r="J15" s="32">
        <f t="shared" si="0"/>
        <v>0</v>
      </c>
      <c r="K15" s="49">
        <f>VLOOKUP(J15,Tables!$A$2:$B$32,2,0)</f>
        <v>0</v>
      </c>
      <c r="L15" s="14"/>
      <c r="M15" s="16"/>
      <c r="N15" s="16"/>
      <c r="O15" s="16"/>
      <c r="P15" s="16"/>
      <c r="Q15" s="16"/>
      <c r="R15" s="32">
        <f t="shared" ref="R15" si="10">SUM(L15:Q15)</f>
        <v>0</v>
      </c>
      <c r="S15" s="32">
        <f t="shared" si="1"/>
        <v>0</v>
      </c>
      <c r="T15" s="49">
        <f>VLOOKUP(S15,Tables!$A$2:$B$32,2,0)</f>
        <v>0</v>
      </c>
      <c r="U15" s="14"/>
      <c r="V15" s="16"/>
      <c r="W15" s="16"/>
      <c r="X15" s="16"/>
      <c r="Y15" s="32">
        <f t="shared" si="4"/>
        <v>0</v>
      </c>
      <c r="Z15" s="32">
        <f t="shared" si="7"/>
        <v>0</v>
      </c>
      <c r="AA15" s="49">
        <f>VLOOKUP(Z15,Tables!$A$2:$B$32,2,0)</f>
        <v>0</v>
      </c>
      <c r="AB15" s="14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32">
        <f t="shared" si="5"/>
        <v>0</v>
      </c>
      <c r="AN15" s="32">
        <f t="shared" si="6"/>
        <v>0</v>
      </c>
      <c r="AO15" s="49">
        <f>VLOOKUP(AN15,Tables!$A$2:$B$32,2,0)</f>
        <v>0</v>
      </c>
      <c r="AP15" s="52">
        <f t="shared" si="9"/>
        <v>0</v>
      </c>
      <c r="AQ15" s="10" t="str">
        <f t="shared" si="8"/>
        <v/>
      </c>
    </row>
    <row r="16" spans="1:46" ht="20.100000000000001" customHeight="1" x14ac:dyDescent="0.25">
      <c r="A16" s="6"/>
      <c r="B16" s="12"/>
      <c r="C16" s="12"/>
      <c r="D16" s="12"/>
      <c r="E16" s="8"/>
      <c r="F16" s="14"/>
      <c r="G16" s="16"/>
      <c r="H16" s="16"/>
      <c r="I16" s="32">
        <f t="shared" si="2"/>
        <v>0</v>
      </c>
      <c r="J16" s="32">
        <f t="shared" si="0"/>
        <v>0</v>
      </c>
      <c r="K16" s="49">
        <f>VLOOKUP(J16,Tables!$A$2:$B$32,2,0)</f>
        <v>0</v>
      </c>
      <c r="L16" s="14"/>
      <c r="M16" s="16"/>
      <c r="N16" s="16"/>
      <c r="O16" s="16"/>
      <c r="P16" s="16"/>
      <c r="Q16" s="16"/>
      <c r="R16" s="32">
        <f t="shared" si="3"/>
        <v>0</v>
      </c>
      <c r="S16" s="32">
        <f t="shared" si="1"/>
        <v>0</v>
      </c>
      <c r="T16" s="49">
        <f>VLOOKUP(S16,Tables!$A$2:$B$32,2,0)</f>
        <v>0</v>
      </c>
      <c r="U16" s="14"/>
      <c r="V16" s="16"/>
      <c r="W16" s="16"/>
      <c r="X16" s="16"/>
      <c r="Y16" s="32">
        <f t="shared" si="4"/>
        <v>0</v>
      </c>
      <c r="Z16" s="32">
        <f t="shared" si="7"/>
        <v>0</v>
      </c>
      <c r="AA16" s="49">
        <f>VLOOKUP(Z16,Tables!$A$2:$B$32,2,0)</f>
        <v>0</v>
      </c>
      <c r="AB16" s="14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32">
        <f t="shared" si="5"/>
        <v>0</v>
      </c>
      <c r="AN16" s="32">
        <f t="shared" si="6"/>
        <v>0</v>
      </c>
      <c r="AO16" s="49">
        <f>VLOOKUP(AN16,Tables!$A$2:$B$32,2,0)</f>
        <v>0</v>
      </c>
      <c r="AP16" s="52">
        <f t="shared" si="9"/>
        <v>0</v>
      </c>
      <c r="AQ16" s="10" t="str">
        <f t="shared" si="8"/>
        <v/>
      </c>
    </row>
    <row r="17" spans="1:43" ht="20.100000000000001" customHeight="1" thickBot="1" x14ac:dyDescent="0.3">
      <c r="A17" s="7"/>
      <c r="B17" s="13"/>
      <c r="C17" s="13"/>
      <c r="D17" s="13"/>
      <c r="E17" s="9"/>
      <c r="F17" s="15"/>
      <c r="G17" s="17"/>
      <c r="H17" s="17"/>
      <c r="I17" s="33">
        <f t="shared" si="2"/>
        <v>0</v>
      </c>
      <c r="J17" s="33">
        <f t="shared" si="0"/>
        <v>0</v>
      </c>
      <c r="K17" s="50">
        <f>VLOOKUP(J17,Tables!$A$2:$B$32,2,0)</f>
        <v>0</v>
      </c>
      <c r="L17" s="15"/>
      <c r="M17" s="17"/>
      <c r="N17" s="17"/>
      <c r="O17" s="17"/>
      <c r="P17" s="17"/>
      <c r="Q17" s="17"/>
      <c r="R17" s="33">
        <f t="shared" si="3"/>
        <v>0</v>
      </c>
      <c r="S17" s="33">
        <f t="shared" si="1"/>
        <v>0</v>
      </c>
      <c r="T17" s="50">
        <f>VLOOKUP(S17,Tables!$A$2:$B$32,2,0)</f>
        <v>0</v>
      </c>
      <c r="U17" s="15"/>
      <c r="V17" s="17"/>
      <c r="W17" s="17"/>
      <c r="X17" s="17"/>
      <c r="Y17" s="33">
        <f>SUM(U17:X17)</f>
        <v>0</v>
      </c>
      <c r="Z17" s="33">
        <f t="shared" si="7"/>
        <v>0</v>
      </c>
      <c r="AA17" s="50">
        <f>VLOOKUP(Z17,Tables!$A$2:$B$32,2,0)</f>
        <v>0</v>
      </c>
      <c r="AB17" s="15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33">
        <f t="shared" si="5"/>
        <v>0</v>
      </c>
      <c r="AN17" s="33">
        <f t="shared" si="6"/>
        <v>0</v>
      </c>
      <c r="AO17" s="50">
        <f>VLOOKUP(AN17,Tables!$A$2:$B$32,2,0)</f>
        <v>0</v>
      </c>
      <c r="AP17" s="53">
        <f t="shared" si="9"/>
        <v>0</v>
      </c>
      <c r="AQ17" s="11" t="str">
        <f t="shared" si="8"/>
        <v/>
      </c>
    </row>
    <row r="18" spans="1:43" ht="30" customHeight="1" x14ac:dyDescent="0.3">
      <c r="B18" s="79" t="s">
        <v>1504</v>
      </c>
      <c r="C18" s="79" t="s">
        <v>1636</v>
      </c>
      <c r="AQ18" t="str">
        <f>IFERROR(IF(AP19&gt;0,RANK(AP19,$AP$7:$AP$17,0),""),"")</f>
        <v/>
      </c>
    </row>
    <row r="19" spans="1:43" x14ac:dyDescent="0.25">
      <c r="AP19" s="59">
        <f>SUM(AP7:AP17)</f>
        <v>118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ignoredErrors>
    <ignoredError sqref="Y7:Y12 I7:I8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8D70E-6232-48C3-84A5-6F506E542EAD}">
  <sheetPr>
    <pageSetUpPr fitToPage="1"/>
  </sheetPr>
  <dimension ref="A1:AT18"/>
  <sheetViews>
    <sheetView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S14" sqref="S14"/>
    </sheetView>
  </sheetViews>
  <sheetFormatPr defaultRowHeight="15" outlineLevelCol="1" x14ac:dyDescent="0.25"/>
  <cols>
    <col min="1" max="1" width="6.7109375" customWidth="1"/>
    <col min="2" max="2" width="24.5703125" bestFit="1" customWidth="1"/>
    <col min="3" max="3" width="25.28515625" bestFit="1" customWidth="1"/>
    <col min="4" max="4" width="31.5703125" bestFit="1" customWidth="1"/>
    <col min="5" max="5" width="7.7109375" customWidth="1"/>
    <col min="6" max="8" width="9.7109375" hidden="1" customWidth="1" outlineLevel="1"/>
    <col min="9" max="9" width="8.7109375" customWidth="1" collapsed="1"/>
    <col min="10" max="11" width="8.7109375" customWidth="1"/>
    <col min="12" max="17" width="9.7109375" hidden="1" customWidth="1" outlineLevel="1"/>
    <col min="18" max="18" width="8.7109375" customWidth="1" collapsed="1"/>
    <col min="19" max="20" width="8.7109375" customWidth="1"/>
    <col min="21" max="24" width="9.7109375" hidden="1" customWidth="1" outlineLevel="1"/>
    <col min="25" max="25" width="8.7109375" customWidth="1" collapsed="1"/>
    <col min="26" max="27" width="8.7109375" customWidth="1"/>
    <col min="28" max="38" width="9.7109375" hidden="1" customWidth="1" outlineLevel="1"/>
    <col min="39" max="39" width="8.7109375" customWidth="1" collapsed="1"/>
    <col min="40" max="43" width="8.7109375" customWidth="1"/>
  </cols>
  <sheetData>
    <row r="1" spans="1:46" ht="30" customHeight="1" x14ac:dyDescent="0.4">
      <c r="A1" s="24" t="s">
        <v>104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6" ht="30" customHeight="1" x14ac:dyDescent="0.4">
      <c r="A2" s="24" t="str">
        <f>VLOOKUP($A$7,Tables!$D$2:$H$45,3,0)</f>
        <v>Show Horse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6" ht="30" customHeight="1" x14ac:dyDescent="0.4">
      <c r="A3" s="24" t="str">
        <f>VLOOKUP($A$7,Tables!$D$2:$H$45,2,0)</f>
        <v>Secondary Show Hunter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6" ht="15.75" thickBot="1" x14ac:dyDescent="0.3"/>
    <row r="5" spans="1:46" ht="15.75" thickBot="1" x14ac:dyDescent="0.3">
      <c r="E5" s="58"/>
      <c r="F5" s="56" t="s">
        <v>10</v>
      </c>
      <c r="G5" s="57"/>
      <c r="H5" s="57"/>
      <c r="I5" s="54" t="s">
        <v>10</v>
      </c>
      <c r="J5" s="54"/>
      <c r="K5" s="55"/>
      <c r="L5" s="44" t="s">
        <v>1563</v>
      </c>
      <c r="M5" s="45"/>
      <c r="N5" s="45"/>
      <c r="O5" s="45"/>
      <c r="P5" s="45"/>
      <c r="Q5" s="45"/>
      <c r="R5" s="54" t="s">
        <v>1563</v>
      </c>
      <c r="S5" s="54"/>
      <c r="T5" s="55"/>
      <c r="U5" s="42" t="s">
        <v>1562</v>
      </c>
      <c r="V5" s="43"/>
      <c r="W5" s="43"/>
      <c r="X5" s="43"/>
      <c r="Y5" s="54" t="s">
        <v>1562</v>
      </c>
      <c r="Z5" s="54"/>
      <c r="AA5" s="55"/>
      <c r="AB5" s="46" t="s">
        <v>1561</v>
      </c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54" t="s">
        <v>1561</v>
      </c>
      <c r="AN5" s="54"/>
      <c r="AO5" s="55"/>
      <c r="AP5" s="34"/>
    </row>
    <row r="6" spans="1:46" s="5" customFormat="1" ht="75" x14ac:dyDescent="0.25">
      <c r="A6" s="18" t="s">
        <v>9</v>
      </c>
      <c r="B6" s="19" t="s">
        <v>10</v>
      </c>
      <c r="C6" s="19" t="s">
        <v>115</v>
      </c>
      <c r="D6" s="19" t="s">
        <v>116</v>
      </c>
      <c r="E6" s="20" t="s">
        <v>18</v>
      </c>
      <c r="F6" s="47" t="s">
        <v>1514</v>
      </c>
      <c r="G6" s="29" t="s">
        <v>1511</v>
      </c>
      <c r="H6" s="29" t="s">
        <v>1515</v>
      </c>
      <c r="I6" s="27" t="s">
        <v>1516</v>
      </c>
      <c r="J6" s="27" t="s">
        <v>1534</v>
      </c>
      <c r="K6" s="48" t="s">
        <v>1535</v>
      </c>
      <c r="L6" s="31" t="s">
        <v>1517</v>
      </c>
      <c r="M6" s="30" t="s">
        <v>1518</v>
      </c>
      <c r="N6" s="30" t="s">
        <v>1519</v>
      </c>
      <c r="O6" s="30" t="s">
        <v>1520</v>
      </c>
      <c r="P6" s="30" t="s">
        <v>1511</v>
      </c>
      <c r="Q6" s="30" t="s">
        <v>1512</v>
      </c>
      <c r="R6" s="27" t="s">
        <v>1521</v>
      </c>
      <c r="S6" s="27" t="s">
        <v>1536</v>
      </c>
      <c r="T6" s="48" t="s">
        <v>1537</v>
      </c>
      <c r="U6" s="47" t="s">
        <v>1509</v>
      </c>
      <c r="V6" s="29" t="s">
        <v>1510</v>
      </c>
      <c r="W6" s="29" t="s">
        <v>1511</v>
      </c>
      <c r="X6" s="29" t="s">
        <v>1512</v>
      </c>
      <c r="Y6" s="28" t="s">
        <v>1513</v>
      </c>
      <c r="Z6" s="28" t="s">
        <v>1532</v>
      </c>
      <c r="AA6" s="51" t="s">
        <v>1533</v>
      </c>
      <c r="AB6" s="31" t="s">
        <v>1522</v>
      </c>
      <c r="AC6" s="30" t="s">
        <v>1523</v>
      </c>
      <c r="AD6" s="30" t="s">
        <v>1524</v>
      </c>
      <c r="AE6" s="30" t="s">
        <v>1525</v>
      </c>
      <c r="AF6" s="30" t="s">
        <v>1525</v>
      </c>
      <c r="AG6" s="30" t="s">
        <v>1524</v>
      </c>
      <c r="AH6" s="30" t="s">
        <v>1523</v>
      </c>
      <c r="AI6" s="30" t="s">
        <v>1522</v>
      </c>
      <c r="AJ6" s="30" t="s">
        <v>1526</v>
      </c>
      <c r="AK6" s="30" t="s">
        <v>1527</v>
      </c>
      <c r="AL6" s="30" t="s">
        <v>1528</v>
      </c>
      <c r="AM6" s="27" t="s">
        <v>1529</v>
      </c>
      <c r="AN6" s="27" t="s">
        <v>1530</v>
      </c>
      <c r="AO6" s="48" t="s">
        <v>1531</v>
      </c>
      <c r="AP6" s="28" t="s">
        <v>1538</v>
      </c>
      <c r="AQ6" s="20" t="s">
        <v>14</v>
      </c>
    </row>
    <row r="7" spans="1:46" ht="20.100000000000001" customHeight="1" x14ac:dyDescent="0.25">
      <c r="A7" s="80" t="s">
        <v>82</v>
      </c>
      <c r="B7" s="81" t="s">
        <v>642</v>
      </c>
      <c r="C7" s="81" t="s">
        <v>1593</v>
      </c>
      <c r="D7" s="81" t="s">
        <v>1594</v>
      </c>
      <c r="E7" s="82">
        <v>7368</v>
      </c>
      <c r="F7" s="83"/>
      <c r="G7" s="84"/>
      <c r="H7" s="84"/>
      <c r="I7" s="85">
        <f>SUM(F7:H7)</f>
        <v>0</v>
      </c>
      <c r="J7" s="85">
        <f t="shared" ref="J7:J17" si="0">IF(I7&gt;0,RANK(I7,$I$7:$I$17,0),0)</f>
        <v>0</v>
      </c>
      <c r="K7" s="86">
        <f>VLOOKUP(J7,Tables!$A$2:$B$32,2,0)</f>
        <v>0</v>
      </c>
      <c r="L7" s="83"/>
      <c r="M7" s="84"/>
      <c r="N7" s="84"/>
      <c r="O7" s="84"/>
      <c r="P7" s="84"/>
      <c r="Q7" s="84"/>
      <c r="R7" s="85">
        <f>SUM(L7:Q7)</f>
        <v>0</v>
      </c>
      <c r="S7" s="85">
        <f t="shared" ref="S7:S17" si="1">IF(R7&gt;0,RANK(R7,$R$7:$R$17,0),0)</f>
        <v>0</v>
      </c>
      <c r="T7" s="86">
        <f>VLOOKUP(S7,Tables!$A$2:$B$32,2,0)</f>
        <v>0</v>
      </c>
      <c r="U7" s="83"/>
      <c r="V7" s="84"/>
      <c r="W7" s="84"/>
      <c r="X7" s="84"/>
      <c r="Y7" s="85">
        <f>SUM(U7:X7)</f>
        <v>0</v>
      </c>
      <c r="Z7" s="85">
        <f>IF(Y7&gt;0,RANK(Y7,$Y$7:$Y$17,0),0)</f>
        <v>0</v>
      </c>
      <c r="AA7" s="86">
        <f>VLOOKUP(Z7,Tables!$A$2:$B$32,2,0)</f>
        <v>0</v>
      </c>
      <c r="AB7" s="83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5">
        <f>SUM(AB7:AL7)</f>
        <v>0</v>
      </c>
      <c r="AN7" s="85">
        <f>IF(AM7&gt;0,RANK(AM7,$AM$7:$AM$17,0),0)</f>
        <v>0</v>
      </c>
      <c r="AO7" s="86">
        <f>VLOOKUP(AN7,Tables!$A$2:$B$32,2,0)</f>
        <v>0</v>
      </c>
      <c r="AP7" s="87">
        <f>AO7+T7+K7+AA7</f>
        <v>0</v>
      </c>
      <c r="AQ7" s="88" t="str">
        <f>IFERROR(IF(AP7&gt;0,RANK(AP7,$AP$7:$AP$17,0),""),"")</f>
        <v/>
      </c>
      <c r="AS7" s="59">
        <f>AO7+AA7+T7+K7</f>
        <v>0</v>
      </c>
      <c r="AT7" s="59">
        <f>AS7-AP7</f>
        <v>0</v>
      </c>
    </row>
    <row r="8" spans="1:46" ht="20.100000000000001" customHeight="1" x14ac:dyDescent="0.25">
      <c r="A8" s="80" t="s">
        <v>82</v>
      </c>
      <c r="B8" s="81" t="s">
        <v>1093</v>
      </c>
      <c r="C8" s="81" t="s">
        <v>1632</v>
      </c>
      <c r="D8" s="81" t="s">
        <v>1570</v>
      </c>
      <c r="E8" s="82"/>
      <c r="F8" s="83"/>
      <c r="G8" s="84"/>
      <c r="H8" s="84"/>
      <c r="I8" s="85">
        <f t="shared" ref="I8:I17" si="2">SUM(F8:H8)</f>
        <v>0</v>
      </c>
      <c r="J8" s="85">
        <f t="shared" si="0"/>
        <v>0</v>
      </c>
      <c r="K8" s="86">
        <f>VLOOKUP(J8,Tables!$A$2:$B$32,2,0)</f>
        <v>0</v>
      </c>
      <c r="L8" s="83"/>
      <c r="M8" s="84"/>
      <c r="N8" s="84"/>
      <c r="O8" s="84"/>
      <c r="P8" s="84"/>
      <c r="Q8" s="84"/>
      <c r="R8" s="85">
        <f t="shared" ref="R8:R17" si="3">SUM(L8:Q8)</f>
        <v>0</v>
      </c>
      <c r="S8" s="85">
        <f t="shared" si="1"/>
        <v>0</v>
      </c>
      <c r="T8" s="86">
        <f>VLOOKUP(S8,Tables!$A$2:$B$32,2,0)</f>
        <v>0</v>
      </c>
      <c r="U8" s="83"/>
      <c r="V8" s="84"/>
      <c r="W8" s="84"/>
      <c r="X8" s="84"/>
      <c r="Y8" s="85">
        <f t="shared" ref="Y8:Y16" si="4">SUM(U8:X8)</f>
        <v>0</v>
      </c>
      <c r="Z8" s="85">
        <f>IF(Y8&gt;0,RANK(Y8,$Y$7:$Y$17,0),0)</f>
        <v>0</v>
      </c>
      <c r="AA8" s="86">
        <f>VLOOKUP(Z8,Tables!$A$2:$B$32,2,0)</f>
        <v>0</v>
      </c>
      <c r="AB8" s="83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5">
        <f t="shared" ref="AM8:AM17" si="5">SUM(AB8:AL8)</f>
        <v>0</v>
      </c>
      <c r="AN8" s="85">
        <f t="shared" ref="AN8:AN17" si="6">IF(AM8&gt;0,RANK(AM8,$AM$7:$AM$17,0),0)</f>
        <v>0</v>
      </c>
      <c r="AO8" s="86">
        <f>VLOOKUP(AN8,Tables!$A$2:$B$32,2,0)</f>
        <v>0</v>
      </c>
      <c r="AP8" s="87">
        <f>AO8+T8+K8+AA8</f>
        <v>0</v>
      </c>
      <c r="AQ8" s="88" t="str">
        <f t="shared" ref="AQ8:AQ18" si="7">IFERROR(IF(AP8&gt;0,RANK(AP8,$AP$7:$AP$17,0),""),"")</f>
        <v/>
      </c>
      <c r="AS8" s="59">
        <f>AO8+AA8+T8+K8</f>
        <v>0</v>
      </c>
      <c r="AT8" s="59">
        <f>AS8-AP8</f>
        <v>0</v>
      </c>
    </row>
    <row r="9" spans="1:46" ht="20.100000000000001" customHeight="1" x14ac:dyDescent="0.25">
      <c r="A9" s="6"/>
      <c r="B9" s="12"/>
      <c r="C9" s="12"/>
      <c r="D9" s="12"/>
      <c r="E9" s="8"/>
      <c r="F9" s="14"/>
      <c r="G9" s="16"/>
      <c r="H9" s="16"/>
      <c r="I9" s="32">
        <f t="shared" si="2"/>
        <v>0</v>
      </c>
      <c r="J9" s="32">
        <f t="shared" si="0"/>
        <v>0</v>
      </c>
      <c r="K9" s="49">
        <f>VLOOKUP(J9,Tables!$A$2:$B$32,2,0)</f>
        <v>0</v>
      </c>
      <c r="L9" s="14"/>
      <c r="M9" s="16"/>
      <c r="N9" s="16"/>
      <c r="O9" s="16"/>
      <c r="P9" s="16"/>
      <c r="Q9" s="16"/>
      <c r="R9" s="32">
        <f t="shared" si="3"/>
        <v>0</v>
      </c>
      <c r="S9" s="32">
        <f t="shared" si="1"/>
        <v>0</v>
      </c>
      <c r="T9" s="49">
        <f>VLOOKUP(S9,Tables!$A$2:$B$32,2,0)</f>
        <v>0</v>
      </c>
      <c r="U9" s="14"/>
      <c r="V9" s="16"/>
      <c r="W9" s="16"/>
      <c r="X9" s="16"/>
      <c r="Y9" s="32">
        <f t="shared" si="4"/>
        <v>0</v>
      </c>
      <c r="Z9" s="32">
        <f t="shared" ref="Z9:Z17" si="8">IF(Y9&gt;0,RANK(Y9,$Y$7:$Y$17,0),0)</f>
        <v>0</v>
      </c>
      <c r="AA9" s="49">
        <f>VLOOKUP(Z9,Tables!$A$2:$B$32,2,0)</f>
        <v>0</v>
      </c>
      <c r="AB9" s="14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32">
        <f t="shared" si="5"/>
        <v>0</v>
      </c>
      <c r="AN9" s="32">
        <f t="shared" si="6"/>
        <v>0</v>
      </c>
      <c r="AO9" s="49">
        <f>VLOOKUP(AN9,Tables!$A$2:$B$32,2,0)</f>
        <v>0</v>
      </c>
      <c r="AP9" s="52">
        <f>AO9+T9+K9+AA9</f>
        <v>0</v>
      </c>
      <c r="AQ9" s="10" t="str">
        <f t="shared" si="7"/>
        <v/>
      </c>
    </row>
    <row r="10" spans="1:46" ht="20.100000000000001" customHeight="1" x14ac:dyDescent="0.25">
      <c r="A10" s="6"/>
      <c r="B10" s="12"/>
      <c r="C10" s="12"/>
      <c r="D10" s="12"/>
      <c r="E10" s="8"/>
      <c r="F10" s="14"/>
      <c r="G10" s="16"/>
      <c r="H10" s="16"/>
      <c r="I10" s="32">
        <f t="shared" si="2"/>
        <v>0</v>
      </c>
      <c r="J10" s="32">
        <f t="shared" si="0"/>
        <v>0</v>
      </c>
      <c r="K10" s="49">
        <f>VLOOKUP(J10,Tables!$A$2:$B$32,2,0)</f>
        <v>0</v>
      </c>
      <c r="L10" s="14"/>
      <c r="M10" s="16"/>
      <c r="N10" s="16"/>
      <c r="O10" s="16"/>
      <c r="P10" s="16"/>
      <c r="Q10" s="16"/>
      <c r="R10" s="32">
        <f t="shared" si="3"/>
        <v>0</v>
      </c>
      <c r="S10" s="32">
        <f t="shared" si="1"/>
        <v>0</v>
      </c>
      <c r="T10" s="49">
        <f>VLOOKUP(S10,Tables!$A$2:$B$32,2,0)</f>
        <v>0</v>
      </c>
      <c r="U10" s="14"/>
      <c r="V10" s="16"/>
      <c r="W10" s="16"/>
      <c r="X10" s="16"/>
      <c r="Y10" s="32">
        <f t="shared" si="4"/>
        <v>0</v>
      </c>
      <c r="Z10" s="32">
        <f t="shared" si="8"/>
        <v>0</v>
      </c>
      <c r="AA10" s="49">
        <f>VLOOKUP(Z10,Tables!$A$2:$B$32,2,0)</f>
        <v>0</v>
      </c>
      <c r="AB10" s="14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32">
        <f t="shared" si="5"/>
        <v>0</v>
      </c>
      <c r="AN10" s="32">
        <f t="shared" si="6"/>
        <v>0</v>
      </c>
      <c r="AO10" s="49">
        <f>VLOOKUP(AN10,Tables!$A$2:$B$32,2,0)</f>
        <v>0</v>
      </c>
      <c r="AP10" s="52">
        <f t="shared" ref="AP10:AP17" si="9">IFERROR(AO10+T10+K10+AA10,"")</f>
        <v>0</v>
      </c>
      <c r="AQ10" s="10" t="str">
        <f t="shared" si="7"/>
        <v/>
      </c>
    </row>
    <row r="11" spans="1:46" ht="20.100000000000001" customHeight="1" x14ac:dyDescent="0.25">
      <c r="A11" s="6"/>
      <c r="B11" s="12"/>
      <c r="C11" s="12"/>
      <c r="D11" s="12"/>
      <c r="E11" s="8"/>
      <c r="F11" s="14"/>
      <c r="G11" s="16"/>
      <c r="H11" s="16"/>
      <c r="I11" s="32">
        <f t="shared" si="2"/>
        <v>0</v>
      </c>
      <c r="J11" s="32">
        <f t="shared" si="0"/>
        <v>0</v>
      </c>
      <c r="K11" s="49">
        <f>VLOOKUP(J11,Tables!$A$2:$B$32,2,0)</f>
        <v>0</v>
      </c>
      <c r="L11" s="14"/>
      <c r="M11" s="16"/>
      <c r="N11" s="16"/>
      <c r="O11" s="16"/>
      <c r="P11" s="16"/>
      <c r="Q11" s="16"/>
      <c r="R11" s="32">
        <f t="shared" si="3"/>
        <v>0</v>
      </c>
      <c r="S11" s="32">
        <f t="shared" si="1"/>
        <v>0</v>
      </c>
      <c r="T11" s="49">
        <f>VLOOKUP(S11,Tables!$A$2:$B$32,2,0)</f>
        <v>0</v>
      </c>
      <c r="U11" s="14"/>
      <c r="V11" s="16"/>
      <c r="W11" s="16"/>
      <c r="X11" s="16"/>
      <c r="Y11" s="32">
        <f t="shared" si="4"/>
        <v>0</v>
      </c>
      <c r="Z11" s="32">
        <f t="shared" si="8"/>
        <v>0</v>
      </c>
      <c r="AA11" s="49">
        <f>VLOOKUP(Z11,Tables!$A$2:$B$32,2,0)</f>
        <v>0</v>
      </c>
      <c r="AB11" s="14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32">
        <f t="shared" si="5"/>
        <v>0</v>
      </c>
      <c r="AN11" s="32">
        <f t="shared" si="6"/>
        <v>0</v>
      </c>
      <c r="AO11" s="49">
        <f>VLOOKUP(AN11,Tables!$A$2:$B$32,2,0)</f>
        <v>0</v>
      </c>
      <c r="AP11" s="52">
        <f t="shared" si="9"/>
        <v>0</v>
      </c>
      <c r="AQ11" s="10" t="str">
        <f t="shared" si="7"/>
        <v/>
      </c>
    </row>
    <row r="12" spans="1:46" ht="20.100000000000001" customHeight="1" x14ac:dyDescent="0.25">
      <c r="A12" s="6"/>
      <c r="B12" s="12"/>
      <c r="C12" s="12"/>
      <c r="D12" s="12"/>
      <c r="E12" s="8"/>
      <c r="F12" s="14"/>
      <c r="G12" s="16"/>
      <c r="H12" s="16"/>
      <c r="I12" s="32">
        <f t="shared" si="2"/>
        <v>0</v>
      </c>
      <c r="J12" s="32">
        <f t="shared" si="0"/>
        <v>0</v>
      </c>
      <c r="K12" s="49">
        <f>VLOOKUP(J12,Tables!$A$2:$B$32,2,0)</f>
        <v>0</v>
      </c>
      <c r="L12" s="14"/>
      <c r="M12" s="16"/>
      <c r="N12" s="16"/>
      <c r="O12" s="16"/>
      <c r="P12" s="16"/>
      <c r="Q12" s="16"/>
      <c r="R12" s="32">
        <f t="shared" si="3"/>
        <v>0</v>
      </c>
      <c r="S12" s="32">
        <f t="shared" si="1"/>
        <v>0</v>
      </c>
      <c r="T12" s="49">
        <f>VLOOKUP(S12,Tables!$A$2:$B$32,2,0)</f>
        <v>0</v>
      </c>
      <c r="U12" s="14"/>
      <c r="V12" s="16"/>
      <c r="W12" s="16"/>
      <c r="X12" s="16"/>
      <c r="Y12" s="32">
        <f t="shared" si="4"/>
        <v>0</v>
      </c>
      <c r="Z12" s="32">
        <f t="shared" si="8"/>
        <v>0</v>
      </c>
      <c r="AA12" s="49">
        <f>VLOOKUP(Z12,Tables!$A$2:$B$32,2,0)</f>
        <v>0</v>
      </c>
      <c r="AB12" s="14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32">
        <f t="shared" si="5"/>
        <v>0</v>
      </c>
      <c r="AN12" s="32">
        <f t="shared" si="6"/>
        <v>0</v>
      </c>
      <c r="AO12" s="49">
        <f>VLOOKUP(AN12,Tables!$A$2:$B$32,2,0)</f>
        <v>0</v>
      </c>
      <c r="AP12" s="52">
        <f t="shared" si="9"/>
        <v>0</v>
      </c>
      <c r="AQ12" s="10" t="str">
        <f t="shared" si="7"/>
        <v/>
      </c>
    </row>
    <row r="13" spans="1:46" ht="20.100000000000001" customHeight="1" x14ac:dyDescent="0.25">
      <c r="A13" s="6"/>
      <c r="B13" s="12"/>
      <c r="C13" s="12"/>
      <c r="D13" s="12"/>
      <c r="E13" s="8"/>
      <c r="F13" s="14"/>
      <c r="G13" s="16"/>
      <c r="H13" s="16"/>
      <c r="I13" s="32">
        <f t="shared" si="2"/>
        <v>0</v>
      </c>
      <c r="J13" s="32">
        <f t="shared" si="0"/>
        <v>0</v>
      </c>
      <c r="K13" s="49">
        <f>VLOOKUP(J13,Tables!$A$2:$B$32,2,0)</f>
        <v>0</v>
      </c>
      <c r="L13" s="14"/>
      <c r="M13" s="16"/>
      <c r="N13" s="16"/>
      <c r="O13" s="16"/>
      <c r="P13" s="16"/>
      <c r="Q13" s="16"/>
      <c r="R13" s="32">
        <f t="shared" si="3"/>
        <v>0</v>
      </c>
      <c r="S13" s="32">
        <f t="shared" si="1"/>
        <v>0</v>
      </c>
      <c r="T13" s="49">
        <f>VLOOKUP(S13,Tables!$A$2:$B$32,2,0)</f>
        <v>0</v>
      </c>
      <c r="U13" s="14"/>
      <c r="V13" s="16"/>
      <c r="W13" s="16"/>
      <c r="X13" s="16"/>
      <c r="Y13" s="32">
        <f t="shared" si="4"/>
        <v>0</v>
      </c>
      <c r="Z13" s="32">
        <f t="shared" si="8"/>
        <v>0</v>
      </c>
      <c r="AA13" s="49">
        <f>VLOOKUP(Z13,Tables!$A$2:$B$32,2,0)</f>
        <v>0</v>
      </c>
      <c r="AB13" s="14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32">
        <f t="shared" si="5"/>
        <v>0</v>
      </c>
      <c r="AN13" s="32">
        <f t="shared" si="6"/>
        <v>0</v>
      </c>
      <c r="AO13" s="49">
        <f>VLOOKUP(AN13,Tables!$A$2:$B$32,2,0)</f>
        <v>0</v>
      </c>
      <c r="AP13" s="52">
        <f t="shared" si="9"/>
        <v>0</v>
      </c>
      <c r="AQ13" s="10" t="str">
        <f t="shared" si="7"/>
        <v/>
      </c>
    </row>
    <row r="14" spans="1:46" ht="20.100000000000001" customHeight="1" x14ac:dyDescent="0.25">
      <c r="A14" s="6"/>
      <c r="B14" s="12"/>
      <c r="C14" s="12"/>
      <c r="D14" s="12"/>
      <c r="E14" s="8"/>
      <c r="F14" s="14"/>
      <c r="G14" s="16"/>
      <c r="H14" s="16"/>
      <c r="I14" s="32">
        <f t="shared" si="2"/>
        <v>0</v>
      </c>
      <c r="J14" s="32">
        <f t="shared" si="0"/>
        <v>0</v>
      </c>
      <c r="K14" s="49">
        <f>VLOOKUP(J14,Tables!$A$2:$B$32,2,0)</f>
        <v>0</v>
      </c>
      <c r="L14" s="14"/>
      <c r="M14" s="16"/>
      <c r="N14" s="16"/>
      <c r="O14" s="16"/>
      <c r="P14" s="16"/>
      <c r="Q14" s="16"/>
      <c r="R14" s="32">
        <f t="shared" si="3"/>
        <v>0</v>
      </c>
      <c r="S14" s="32">
        <f t="shared" si="1"/>
        <v>0</v>
      </c>
      <c r="T14" s="49">
        <f>VLOOKUP(S14,Tables!$A$2:$B$32,2,0)</f>
        <v>0</v>
      </c>
      <c r="U14" s="14"/>
      <c r="V14" s="16"/>
      <c r="W14" s="16"/>
      <c r="X14" s="16"/>
      <c r="Y14" s="32">
        <f t="shared" si="4"/>
        <v>0</v>
      </c>
      <c r="Z14" s="32">
        <f t="shared" si="8"/>
        <v>0</v>
      </c>
      <c r="AA14" s="49">
        <f>VLOOKUP(Z14,Tables!$A$2:$B$32,2,0)</f>
        <v>0</v>
      </c>
      <c r="AB14" s="14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32">
        <f t="shared" si="5"/>
        <v>0</v>
      </c>
      <c r="AN14" s="32">
        <f t="shared" si="6"/>
        <v>0</v>
      </c>
      <c r="AO14" s="49">
        <f>VLOOKUP(AN14,Tables!$A$2:$B$32,2,0)</f>
        <v>0</v>
      </c>
      <c r="AP14" s="52">
        <f t="shared" si="9"/>
        <v>0</v>
      </c>
      <c r="AQ14" s="10" t="str">
        <f t="shared" si="7"/>
        <v/>
      </c>
    </row>
    <row r="15" spans="1:46" ht="20.100000000000001" customHeight="1" x14ac:dyDescent="0.25">
      <c r="A15" s="6"/>
      <c r="B15" s="12"/>
      <c r="C15" s="12"/>
      <c r="D15" s="12"/>
      <c r="E15" s="8"/>
      <c r="F15" s="14"/>
      <c r="G15" s="16"/>
      <c r="H15" s="16"/>
      <c r="I15" s="32">
        <f t="shared" si="2"/>
        <v>0</v>
      </c>
      <c r="J15" s="32">
        <f t="shared" si="0"/>
        <v>0</v>
      </c>
      <c r="K15" s="49">
        <f>VLOOKUP(J15,Tables!$A$2:$B$32,2,0)</f>
        <v>0</v>
      </c>
      <c r="L15" s="14"/>
      <c r="M15" s="16"/>
      <c r="N15" s="16"/>
      <c r="O15" s="16"/>
      <c r="P15" s="16"/>
      <c r="Q15" s="16"/>
      <c r="R15" s="32">
        <f t="shared" si="3"/>
        <v>0</v>
      </c>
      <c r="S15" s="32">
        <f t="shared" si="1"/>
        <v>0</v>
      </c>
      <c r="T15" s="49">
        <f>VLOOKUP(S15,Tables!$A$2:$B$32,2,0)</f>
        <v>0</v>
      </c>
      <c r="U15" s="14"/>
      <c r="V15" s="16"/>
      <c r="W15" s="16"/>
      <c r="X15" s="16"/>
      <c r="Y15" s="32">
        <f t="shared" si="4"/>
        <v>0</v>
      </c>
      <c r="Z15" s="32">
        <f t="shared" si="8"/>
        <v>0</v>
      </c>
      <c r="AA15" s="49">
        <f>VLOOKUP(Z15,Tables!$A$2:$B$32,2,0)</f>
        <v>0</v>
      </c>
      <c r="AB15" s="14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32">
        <f t="shared" si="5"/>
        <v>0</v>
      </c>
      <c r="AN15" s="32">
        <f t="shared" si="6"/>
        <v>0</v>
      </c>
      <c r="AO15" s="49">
        <f>VLOOKUP(AN15,Tables!$A$2:$B$32,2,0)</f>
        <v>0</v>
      </c>
      <c r="AP15" s="52">
        <f t="shared" si="9"/>
        <v>0</v>
      </c>
      <c r="AQ15" s="10" t="str">
        <f t="shared" si="7"/>
        <v/>
      </c>
    </row>
    <row r="16" spans="1:46" ht="20.100000000000001" customHeight="1" x14ac:dyDescent="0.25">
      <c r="A16" s="6"/>
      <c r="B16" s="12"/>
      <c r="C16" s="12"/>
      <c r="D16" s="12"/>
      <c r="E16" s="8"/>
      <c r="F16" s="14"/>
      <c r="G16" s="16"/>
      <c r="H16" s="16"/>
      <c r="I16" s="32">
        <f t="shared" si="2"/>
        <v>0</v>
      </c>
      <c r="J16" s="32">
        <f t="shared" si="0"/>
        <v>0</v>
      </c>
      <c r="K16" s="49">
        <f>VLOOKUP(J16,Tables!$A$2:$B$32,2,0)</f>
        <v>0</v>
      </c>
      <c r="L16" s="14"/>
      <c r="M16" s="16"/>
      <c r="N16" s="16"/>
      <c r="O16" s="16"/>
      <c r="P16" s="16"/>
      <c r="Q16" s="16"/>
      <c r="R16" s="32">
        <f t="shared" si="3"/>
        <v>0</v>
      </c>
      <c r="S16" s="32">
        <f t="shared" si="1"/>
        <v>0</v>
      </c>
      <c r="T16" s="49">
        <f>VLOOKUP(S16,Tables!$A$2:$B$32,2,0)</f>
        <v>0</v>
      </c>
      <c r="U16" s="14"/>
      <c r="V16" s="16"/>
      <c r="W16" s="16"/>
      <c r="X16" s="16"/>
      <c r="Y16" s="32">
        <f t="shared" si="4"/>
        <v>0</v>
      </c>
      <c r="Z16" s="32">
        <f t="shared" si="8"/>
        <v>0</v>
      </c>
      <c r="AA16" s="49">
        <f>VLOOKUP(Z16,Tables!$A$2:$B$32,2,0)</f>
        <v>0</v>
      </c>
      <c r="AB16" s="14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32">
        <f t="shared" si="5"/>
        <v>0</v>
      </c>
      <c r="AN16" s="32">
        <f t="shared" si="6"/>
        <v>0</v>
      </c>
      <c r="AO16" s="49">
        <f>VLOOKUP(AN16,Tables!$A$2:$B$32,2,0)</f>
        <v>0</v>
      </c>
      <c r="AP16" s="52">
        <f t="shared" si="9"/>
        <v>0</v>
      </c>
      <c r="AQ16" s="10" t="str">
        <f t="shared" si="7"/>
        <v/>
      </c>
    </row>
    <row r="17" spans="1:43" ht="20.100000000000001" customHeight="1" thickBot="1" x14ac:dyDescent="0.3">
      <c r="A17" s="7"/>
      <c r="B17" s="13"/>
      <c r="C17" s="13"/>
      <c r="D17" s="13"/>
      <c r="E17" s="9"/>
      <c r="F17" s="15"/>
      <c r="G17" s="17"/>
      <c r="H17" s="17"/>
      <c r="I17" s="33">
        <f t="shared" si="2"/>
        <v>0</v>
      </c>
      <c r="J17" s="33">
        <f t="shared" si="0"/>
        <v>0</v>
      </c>
      <c r="K17" s="50">
        <f>VLOOKUP(J17,Tables!$A$2:$B$32,2,0)</f>
        <v>0</v>
      </c>
      <c r="L17" s="15"/>
      <c r="M17" s="17"/>
      <c r="N17" s="17"/>
      <c r="O17" s="17"/>
      <c r="P17" s="17"/>
      <c r="Q17" s="17"/>
      <c r="R17" s="33">
        <f t="shared" si="3"/>
        <v>0</v>
      </c>
      <c r="S17" s="33">
        <f t="shared" si="1"/>
        <v>0</v>
      </c>
      <c r="T17" s="50">
        <f>VLOOKUP(S17,Tables!$A$2:$B$32,2,0)</f>
        <v>0</v>
      </c>
      <c r="U17" s="15"/>
      <c r="V17" s="17"/>
      <c r="W17" s="17"/>
      <c r="X17" s="17"/>
      <c r="Y17" s="33">
        <f>SUM(U17:X17)</f>
        <v>0</v>
      </c>
      <c r="Z17" s="33">
        <f t="shared" si="8"/>
        <v>0</v>
      </c>
      <c r="AA17" s="50">
        <f>VLOOKUP(Z17,Tables!$A$2:$B$32,2,0)</f>
        <v>0</v>
      </c>
      <c r="AB17" s="15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33">
        <f t="shared" si="5"/>
        <v>0</v>
      </c>
      <c r="AN17" s="33">
        <f t="shared" si="6"/>
        <v>0</v>
      </c>
      <c r="AO17" s="50">
        <f>VLOOKUP(AN17,Tables!$A$2:$B$32,2,0)</f>
        <v>0</v>
      </c>
      <c r="AP17" s="53">
        <f t="shared" si="9"/>
        <v>0</v>
      </c>
      <c r="AQ17" s="11" t="str">
        <f t="shared" si="7"/>
        <v/>
      </c>
    </row>
    <row r="18" spans="1:43" ht="30" customHeight="1" x14ac:dyDescent="0.25">
      <c r="B18" s="23" t="s">
        <v>1504</v>
      </c>
      <c r="AP18" s="59">
        <f>SUM(AP7:AP17)</f>
        <v>0</v>
      </c>
      <c r="AQ18" s="60" t="str">
        <f t="shared" si="7"/>
        <v/>
      </c>
    </row>
  </sheetData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DDF34-230C-499F-8518-4D562C8AB3D6}">
  <sheetPr>
    <pageSetUpPr fitToPage="1"/>
  </sheetPr>
  <dimension ref="A1:AT19"/>
  <sheetViews>
    <sheetView zoomScaleNormal="100" workbookViewId="0">
      <pane xSplit="5" ySplit="6" topLeftCell="I7" activePane="bottomRight" state="frozen"/>
      <selection pane="topRight" activeCell="F1" sqref="F1"/>
      <selection pane="bottomLeft" activeCell="A7" sqref="A7"/>
      <selection pane="bottomRight" activeCell="D11" sqref="D11"/>
    </sheetView>
  </sheetViews>
  <sheetFormatPr defaultRowHeight="15" outlineLevelCol="1" x14ac:dyDescent="0.25"/>
  <cols>
    <col min="1" max="1" width="6.7109375" customWidth="1"/>
    <col min="2" max="2" width="17" bestFit="1" customWidth="1"/>
    <col min="3" max="3" width="17.5703125" bestFit="1" customWidth="1"/>
    <col min="4" max="4" width="22.140625" bestFit="1" customWidth="1"/>
    <col min="5" max="5" width="7.7109375" customWidth="1"/>
    <col min="6" max="8" width="9.7109375" hidden="1" customWidth="1" outlineLevel="1"/>
    <col min="9" max="9" width="8.7109375" customWidth="1" collapsed="1"/>
    <col min="10" max="11" width="8.7109375" customWidth="1"/>
    <col min="12" max="17" width="9.7109375" hidden="1" customWidth="1" outlineLevel="1"/>
    <col min="18" max="18" width="8.7109375" hidden="1" customWidth="1" collapsed="1"/>
    <col min="19" max="20" width="8.7109375" hidden="1" customWidth="1"/>
    <col min="21" max="24" width="9.7109375" hidden="1" customWidth="1" outlineLevel="1"/>
    <col min="25" max="25" width="8.7109375" customWidth="1" collapsed="1"/>
    <col min="26" max="27" width="8.7109375" customWidth="1"/>
    <col min="28" max="35" width="5.7109375" hidden="1" customWidth="1" outlineLevel="1"/>
    <col min="36" max="38" width="9.7109375" hidden="1" customWidth="1" outlineLevel="1"/>
    <col min="39" max="39" width="8.7109375" customWidth="1" collapsed="1"/>
    <col min="40" max="43" width="8.7109375" customWidth="1"/>
  </cols>
  <sheetData>
    <row r="1" spans="1:46" ht="30" customHeight="1" x14ac:dyDescent="0.4">
      <c r="A1" s="89" t="s">
        <v>104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6" ht="30" customHeight="1" x14ac:dyDescent="0.4">
      <c r="A2" s="89" t="str">
        <f>VLOOKUP($A$7,Tables!$D$2:$H$45,3,0)</f>
        <v>Show Horse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6" ht="30" customHeight="1" x14ac:dyDescent="0.4">
      <c r="A3" s="89" t="str">
        <f>VLOOKUP($A$7,Tables!$D$2:$H$45,2,0)</f>
        <v>Secondary Working Hunter 65cm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6" ht="15.75" thickBot="1" x14ac:dyDescent="0.3"/>
    <row r="5" spans="1:46" ht="15.75" thickBot="1" x14ac:dyDescent="0.3">
      <c r="E5" s="58"/>
      <c r="F5" s="56" t="s">
        <v>10</v>
      </c>
      <c r="G5" s="57"/>
      <c r="H5" s="57"/>
      <c r="I5" s="54" t="s">
        <v>10</v>
      </c>
      <c r="J5" s="54"/>
      <c r="K5" s="55"/>
      <c r="L5" s="44" t="s">
        <v>1563</v>
      </c>
      <c r="M5" s="45"/>
      <c r="N5" s="45"/>
      <c r="O5" s="45"/>
      <c r="P5" s="45"/>
      <c r="Q5" s="45"/>
      <c r="R5" s="54" t="s">
        <v>1563</v>
      </c>
      <c r="S5" s="54"/>
      <c r="T5" s="55"/>
      <c r="U5" s="42" t="s">
        <v>1562</v>
      </c>
      <c r="V5" s="43"/>
      <c r="W5" s="43"/>
      <c r="X5" s="43"/>
      <c r="Y5" s="54" t="s">
        <v>1562</v>
      </c>
      <c r="Z5" s="54"/>
      <c r="AA5" s="55"/>
      <c r="AB5" s="46" t="s">
        <v>1561</v>
      </c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54" t="s">
        <v>1561</v>
      </c>
      <c r="AN5" s="54"/>
      <c r="AO5" s="55"/>
      <c r="AP5" s="34"/>
    </row>
    <row r="6" spans="1:46" s="5" customFormat="1" ht="75" x14ac:dyDescent="0.25">
      <c r="A6" s="18" t="s">
        <v>9</v>
      </c>
      <c r="B6" s="19" t="s">
        <v>10</v>
      </c>
      <c r="C6" s="19" t="s">
        <v>115</v>
      </c>
      <c r="D6" s="19" t="s">
        <v>116</v>
      </c>
      <c r="E6" s="20" t="s">
        <v>18</v>
      </c>
      <c r="F6" s="47" t="s">
        <v>1514</v>
      </c>
      <c r="G6" s="29" t="s">
        <v>1511</v>
      </c>
      <c r="H6" s="29" t="s">
        <v>1515</v>
      </c>
      <c r="I6" s="27" t="s">
        <v>1516</v>
      </c>
      <c r="J6" s="27" t="s">
        <v>1534</v>
      </c>
      <c r="K6" s="48" t="s">
        <v>1535</v>
      </c>
      <c r="L6" s="31" t="s">
        <v>1517</v>
      </c>
      <c r="M6" s="30" t="s">
        <v>1518</v>
      </c>
      <c r="N6" s="30" t="s">
        <v>1519</v>
      </c>
      <c r="O6" s="30" t="s">
        <v>1520</v>
      </c>
      <c r="P6" s="30" t="s">
        <v>1511</v>
      </c>
      <c r="Q6" s="30" t="s">
        <v>1512</v>
      </c>
      <c r="R6" s="27" t="s">
        <v>1521</v>
      </c>
      <c r="S6" s="27" t="s">
        <v>1536</v>
      </c>
      <c r="T6" s="48" t="s">
        <v>1537</v>
      </c>
      <c r="U6" s="47" t="s">
        <v>1509</v>
      </c>
      <c r="V6" s="29" t="s">
        <v>1510</v>
      </c>
      <c r="W6" s="29" t="s">
        <v>1511</v>
      </c>
      <c r="X6" s="29" t="s">
        <v>1512</v>
      </c>
      <c r="Y6" s="28" t="s">
        <v>1513</v>
      </c>
      <c r="Z6" s="28" t="s">
        <v>1532</v>
      </c>
      <c r="AA6" s="51" t="s">
        <v>1533</v>
      </c>
      <c r="AB6" s="31" t="s">
        <v>1522</v>
      </c>
      <c r="AC6" s="30" t="s">
        <v>1523</v>
      </c>
      <c r="AD6" s="30" t="s">
        <v>1524</v>
      </c>
      <c r="AE6" s="30" t="s">
        <v>1525</v>
      </c>
      <c r="AF6" s="30" t="s">
        <v>1525</v>
      </c>
      <c r="AG6" s="30" t="s">
        <v>1524</v>
      </c>
      <c r="AH6" s="30" t="s">
        <v>1523</v>
      </c>
      <c r="AI6" s="30" t="s">
        <v>1522</v>
      </c>
      <c r="AJ6" s="30" t="s">
        <v>1526</v>
      </c>
      <c r="AK6" s="30" t="s">
        <v>1527</v>
      </c>
      <c r="AL6" s="30" t="s">
        <v>1528</v>
      </c>
      <c r="AM6" s="27" t="s">
        <v>1529</v>
      </c>
      <c r="AN6" s="27" t="s">
        <v>1530</v>
      </c>
      <c r="AO6" s="48" t="s">
        <v>1531</v>
      </c>
      <c r="AP6" s="28" t="s">
        <v>1538</v>
      </c>
      <c r="AQ6" s="20" t="s">
        <v>14</v>
      </c>
    </row>
    <row r="7" spans="1:46" ht="20.100000000000001" customHeight="1" x14ac:dyDescent="0.25">
      <c r="A7" s="6" t="s">
        <v>66</v>
      </c>
      <c r="B7" s="12" t="s">
        <v>1093</v>
      </c>
      <c r="C7" s="12" t="s">
        <v>1604</v>
      </c>
      <c r="D7" s="12" t="s">
        <v>1570</v>
      </c>
      <c r="E7" s="8">
        <v>6261</v>
      </c>
      <c r="F7" s="14">
        <v>54</v>
      </c>
      <c r="G7" s="16">
        <v>18</v>
      </c>
      <c r="H7" s="16">
        <v>18</v>
      </c>
      <c r="I7" s="32">
        <f>SUM(F7:H7)</f>
        <v>90</v>
      </c>
      <c r="J7" s="32">
        <f>IF(I7&gt;0,RANK(I7,$I$7:$I$17,0),0)</f>
        <v>1</v>
      </c>
      <c r="K7" s="49">
        <f>VLOOKUP(J7,Tables!$A$2:$B$32,2,0)</f>
        <v>30</v>
      </c>
      <c r="L7" s="14"/>
      <c r="M7" s="16"/>
      <c r="N7" s="16"/>
      <c r="O7" s="16"/>
      <c r="P7" s="16"/>
      <c r="Q7" s="16"/>
      <c r="R7" s="32">
        <f>SUM(L7:Q7)</f>
        <v>0</v>
      </c>
      <c r="S7" s="32">
        <f>IF(R7&gt;0,RANK(R7,$R$7:$R$17,0),0)</f>
        <v>0</v>
      </c>
      <c r="T7" s="49">
        <f>VLOOKUP(S7,Tables!$A$2:$B$32,2,0)</f>
        <v>0</v>
      </c>
      <c r="U7" s="14">
        <v>26</v>
      </c>
      <c r="V7" s="16">
        <v>26</v>
      </c>
      <c r="W7" s="16">
        <v>20</v>
      </c>
      <c r="X7" s="16">
        <v>18</v>
      </c>
      <c r="Y7" s="32">
        <f>SUM(U7:X7)</f>
        <v>90</v>
      </c>
      <c r="Z7" s="32">
        <f>IF(Y7&gt;0,RANK(Y7,$Y$7:$Y$17,0),0)</f>
        <v>1</v>
      </c>
      <c r="AA7" s="49">
        <f>VLOOKUP(Z7,Tables!$A$2:$B$32,2,0)</f>
        <v>30</v>
      </c>
      <c r="AB7" s="14">
        <v>8</v>
      </c>
      <c r="AC7" s="16">
        <v>8</v>
      </c>
      <c r="AD7" s="16">
        <v>8</v>
      </c>
      <c r="AE7" s="16">
        <v>9</v>
      </c>
      <c r="AF7" s="16">
        <v>8</v>
      </c>
      <c r="AG7" s="16">
        <v>9</v>
      </c>
      <c r="AH7" s="16">
        <v>9</v>
      </c>
      <c r="AI7" s="16">
        <v>9</v>
      </c>
      <c r="AJ7" s="16">
        <v>20</v>
      </c>
      <c r="AK7" s="16">
        <v>20</v>
      </c>
      <c r="AL7" s="16">
        <v>19</v>
      </c>
      <c r="AM7" s="32">
        <f>SUM(AB7:AL7)</f>
        <v>127</v>
      </c>
      <c r="AN7" s="32">
        <f>IF(AM7&gt;0,RANK(AM7,$AM$7:$AM$17,0),0)</f>
        <v>1</v>
      </c>
      <c r="AO7" s="49">
        <f>VLOOKUP(AN7,Tables!$A$2:$B$32,2,0)</f>
        <v>30</v>
      </c>
      <c r="AP7" s="52">
        <f>AO7+T7+K7+AA7</f>
        <v>90</v>
      </c>
      <c r="AQ7" s="10">
        <f>IFERROR(IF(AP7&gt;0,RANK(AP7,$AP$7:$AP$17,0),""),"")</f>
        <v>1</v>
      </c>
      <c r="AS7" s="59">
        <f>AO7+AA7+T7+K7</f>
        <v>90</v>
      </c>
      <c r="AT7" s="59">
        <f>AS7-AP7</f>
        <v>0</v>
      </c>
    </row>
    <row r="8" spans="1:46" ht="20.100000000000001" customHeight="1" x14ac:dyDescent="0.25">
      <c r="A8" s="6" t="s">
        <v>66</v>
      </c>
      <c r="B8" s="12" t="s">
        <v>437</v>
      </c>
      <c r="C8" s="12" t="s">
        <v>1603</v>
      </c>
      <c r="D8" s="12" t="s">
        <v>1565</v>
      </c>
      <c r="E8" s="8">
        <v>2172</v>
      </c>
      <c r="F8" s="14">
        <v>50</v>
      </c>
      <c r="G8" s="16">
        <v>15</v>
      </c>
      <c r="H8" s="16">
        <v>15</v>
      </c>
      <c r="I8" s="32">
        <f>SUM(F8:H8)</f>
        <v>80</v>
      </c>
      <c r="J8" s="32">
        <f>IF(I8&gt;0,RANK(I8,$I$7:$I$17,0),0)</f>
        <v>2</v>
      </c>
      <c r="K8" s="49">
        <f>VLOOKUP(J8,Tables!$A$2:$B$32,2,0)</f>
        <v>29</v>
      </c>
      <c r="L8" s="14"/>
      <c r="M8" s="16"/>
      <c r="N8" s="16"/>
      <c r="O8" s="16"/>
      <c r="P8" s="16"/>
      <c r="Q8" s="16"/>
      <c r="R8" s="32">
        <f>SUM(L8:Q8)</f>
        <v>0</v>
      </c>
      <c r="S8" s="32">
        <f>IF(R8&gt;0,RANK(R8,$R$7:$R$17,0),0)</f>
        <v>0</v>
      </c>
      <c r="T8" s="49">
        <f>VLOOKUP(S8,Tables!$A$2:$B$32,2,0)</f>
        <v>0</v>
      </c>
      <c r="U8" s="14">
        <v>24</v>
      </c>
      <c r="V8" s="16">
        <v>24</v>
      </c>
      <c r="W8" s="16">
        <v>18</v>
      </c>
      <c r="X8" s="16">
        <v>16</v>
      </c>
      <c r="Y8" s="32">
        <f>SUM(U8:X8)</f>
        <v>82</v>
      </c>
      <c r="Z8" s="32">
        <f>IF(Y8&gt;0,RANK(Y8,$Y$7:$Y$17,0),0)</f>
        <v>2</v>
      </c>
      <c r="AA8" s="49">
        <f>VLOOKUP(Z8,Tables!$A$2:$B$32,2,0)</f>
        <v>29</v>
      </c>
      <c r="AB8" s="14">
        <v>8</v>
      </c>
      <c r="AC8" s="16">
        <v>7</v>
      </c>
      <c r="AD8" s="16">
        <v>7</v>
      </c>
      <c r="AE8" s="16">
        <v>8</v>
      </c>
      <c r="AF8" s="16">
        <v>8</v>
      </c>
      <c r="AG8" s="16">
        <v>8</v>
      </c>
      <c r="AH8" s="16">
        <v>9</v>
      </c>
      <c r="AI8" s="16">
        <v>8</v>
      </c>
      <c r="AJ8" s="16">
        <v>18</v>
      </c>
      <c r="AK8" s="16">
        <v>18</v>
      </c>
      <c r="AL8" s="16">
        <v>18</v>
      </c>
      <c r="AM8" s="32">
        <f>SUM(AB8:AL8)</f>
        <v>117</v>
      </c>
      <c r="AN8" s="32">
        <f>IF(AM8&gt;0,RANK(AM8,$AM$7:$AM$17,0),0)</f>
        <v>2</v>
      </c>
      <c r="AO8" s="49">
        <f>VLOOKUP(AN8,Tables!$A$2:$B$32,2,0)</f>
        <v>29</v>
      </c>
      <c r="AP8" s="52">
        <f>AO8+T8+K8+AA8</f>
        <v>87</v>
      </c>
      <c r="AQ8" s="10">
        <f>IFERROR(IF(AP8&gt;0,RANK(AP8,$AP$7:$AP$17,0),""),"")</f>
        <v>2</v>
      </c>
      <c r="AS8" s="59">
        <f>AO8+AA8+T8+K8</f>
        <v>87</v>
      </c>
      <c r="AT8" s="59">
        <f>AS8-AP8</f>
        <v>0</v>
      </c>
    </row>
    <row r="9" spans="1:46" ht="20.100000000000001" customHeight="1" x14ac:dyDescent="0.25">
      <c r="A9" s="6"/>
      <c r="B9" s="12"/>
      <c r="C9" s="12"/>
      <c r="D9" s="12"/>
      <c r="E9" s="8"/>
      <c r="F9" s="14"/>
      <c r="G9" s="16"/>
      <c r="H9" s="16"/>
      <c r="I9" s="32">
        <f t="shared" ref="I9:I17" si="0">SUM(F9:H9)</f>
        <v>0</v>
      </c>
      <c r="J9" s="32">
        <f t="shared" ref="J9:J17" si="1">IF(I9&gt;0,RANK(I9,$I$7:$I$17,0),0)</f>
        <v>0</v>
      </c>
      <c r="K9" s="49">
        <f>VLOOKUP(J9,Tables!$A$2:$B$32,2,0)</f>
        <v>0</v>
      </c>
      <c r="L9" s="14"/>
      <c r="M9" s="16"/>
      <c r="N9" s="16"/>
      <c r="O9" s="16"/>
      <c r="P9" s="16"/>
      <c r="Q9" s="16"/>
      <c r="R9" s="32">
        <f t="shared" ref="R9:R17" si="2">SUM(L9:Q9)</f>
        <v>0</v>
      </c>
      <c r="S9" s="32">
        <f t="shared" ref="S9:S17" si="3">IF(R9&gt;0,RANK(R9,$R$7:$R$17,0),0)</f>
        <v>0</v>
      </c>
      <c r="T9" s="49">
        <f>VLOOKUP(S9,Tables!$A$2:$B$32,2,0)</f>
        <v>0</v>
      </c>
      <c r="U9" s="14"/>
      <c r="V9" s="16"/>
      <c r="W9" s="16"/>
      <c r="X9" s="16"/>
      <c r="Y9" s="32">
        <f t="shared" ref="Y9:Y16" si="4">SUM(U9:X9)</f>
        <v>0</v>
      </c>
      <c r="Z9" s="32">
        <f t="shared" ref="Z9:Z17" si="5">IF(Y9&gt;0,RANK(Y9,$Y$7:$Y$17,0),0)</f>
        <v>0</v>
      </c>
      <c r="AA9" s="49">
        <f>VLOOKUP(Z9,Tables!$A$2:$B$32,2,0)</f>
        <v>0</v>
      </c>
      <c r="AB9" s="14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32">
        <f t="shared" ref="AM9:AM17" si="6">SUM(AB9:AL9)</f>
        <v>0</v>
      </c>
      <c r="AN9" s="32">
        <f t="shared" ref="AN9:AN17" si="7">IF(AM9&gt;0,RANK(AM9,$AM$7:$AM$17,0),0)</f>
        <v>0</v>
      </c>
      <c r="AO9" s="49">
        <f>VLOOKUP(AN9,Tables!$A$2:$B$32,2,0)</f>
        <v>0</v>
      </c>
      <c r="AP9" s="52">
        <f>AO9+T9+K9+AA9</f>
        <v>0</v>
      </c>
      <c r="AQ9" s="10" t="str">
        <f t="shared" ref="AQ9:AQ17" si="8">IFERROR(IF(AP9&gt;0,RANK(AP9,$AP$7:$AP$17,0),""),"")</f>
        <v/>
      </c>
    </row>
    <row r="10" spans="1:46" ht="20.100000000000001" customHeight="1" x14ac:dyDescent="0.25">
      <c r="A10" s="6"/>
      <c r="B10" s="12"/>
      <c r="C10" s="12"/>
      <c r="D10" s="12"/>
      <c r="E10" s="8"/>
      <c r="F10" s="14"/>
      <c r="G10" s="16"/>
      <c r="H10" s="16"/>
      <c r="I10" s="32">
        <f t="shared" si="0"/>
        <v>0</v>
      </c>
      <c r="J10" s="32">
        <f t="shared" si="1"/>
        <v>0</v>
      </c>
      <c r="K10" s="49">
        <f>VLOOKUP(J10,Tables!$A$2:$B$32,2,0)</f>
        <v>0</v>
      </c>
      <c r="L10" s="14"/>
      <c r="M10" s="16"/>
      <c r="N10" s="16"/>
      <c r="O10" s="16"/>
      <c r="P10" s="16"/>
      <c r="Q10" s="16"/>
      <c r="R10" s="32">
        <f t="shared" si="2"/>
        <v>0</v>
      </c>
      <c r="S10" s="32">
        <f t="shared" si="3"/>
        <v>0</v>
      </c>
      <c r="T10" s="49">
        <f>VLOOKUP(S10,Tables!$A$2:$B$32,2,0)</f>
        <v>0</v>
      </c>
      <c r="U10" s="14"/>
      <c r="V10" s="16"/>
      <c r="W10" s="16"/>
      <c r="X10" s="16"/>
      <c r="Y10" s="32">
        <f t="shared" si="4"/>
        <v>0</v>
      </c>
      <c r="Z10" s="32">
        <f t="shared" si="5"/>
        <v>0</v>
      </c>
      <c r="AA10" s="49">
        <f>VLOOKUP(Z10,Tables!$A$2:$B$32,2,0)</f>
        <v>0</v>
      </c>
      <c r="AB10" s="14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32">
        <f t="shared" si="6"/>
        <v>0</v>
      </c>
      <c r="AN10" s="32">
        <f t="shared" si="7"/>
        <v>0</v>
      </c>
      <c r="AO10" s="49">
        <f>VLOOKUP(AN10,Tables!$A$2:$B$32,2,0)</f>
        <v>0</v>
      </c>
      <c r="AP10" s="52">
        <f t="shared" ref="AP10:AP17" si="9">IFERROR(AO10+T10+K10+AA10,"")</f>
        <v>0</v>
      </c>
      <c r="AQ10" s="10" t="str">
        <f t="shared" si="8"/>
        <v/>
      </c>
    </row>
    <row r="11" spans="1:46" ht="20.100000000000001" customHeight="1" x14ac:dyDescent="0.25">
      <c r="A11" s="6"/>
      <c r="B11" s="12"/>
      <c r="C11" s="12"/>
      <c r="D11" s="12"/>
      <c r="E11" s="8"/>
      <c r="F11" s="14"/>
      <c r="G11" s="16"/>
      <c r="H11" s="16"/>
      <c r="I11" s="32">
        <f t="shared" si="0"/>
        <v>0</v>
      </c>
      <c r="J11" s="32">
        <f t="shared" si="1"/>
        <v>0</v>
      </c>
      <c r="K11" s="49">
        <f>VLOOKUP(J11,Tables!$A$2:$B$32,2,0)</f>
        <v>0</v>
      </c>
      <c r="L11" s="14"/>
      <c r="M11" s="16"/>
      <c r="N11" s="16"/>
      <c r="O11" s="16"/>
      <c r="P11" s="16"/>
      <c r="Q11" s="16"/>
      <c r="R11" s="32">
        <f t="shared" si="2"/>
        <v>0</v>
      </c>
      <c r="S11" s="32">
        <f t="shared" si="3"/>
        <v>0</v>
      </c>
      <c r="T11" s="49">
        <f>VLOOKUP(S11,Tables!$A$2:$B$32,2,0)</f>
        <v>0</v>
      </c>
      <c r="U11" s="14"/>
      <c r="V11" s="16"/>
      <c r="W11" s="16"/>
      <c r="X11" s="16"/>
      <c r="Y11" s="32">
        <f t="shared" si="4"/>
        <v>0</v>
      </c>
      <c r="Z11" s="32">
        <f t="shared" si="5"/>
        <v>0</v>
      </c>
      <c r="AA11" s="49">
        <f>VLOOKUP(Z11,Tables!$A$2:$B$32,2,0)</f>
        <v>0</v>
      </c>
      <c r="AB11" s="14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32">
        <f t="shared" si="6"/>
        <v>0</v>
      </c>
      <c r="AN11" s="32">
        <f t="shared" si="7"/>
        <v>0</v>
      </c>
      <c r="AO11" s="49">
        <f>VLOOKUP(AN11,Tables!$A$2:$B$32,2,0)</f>
        <v>0</v>
      </c>
      <c r="AP11" s="52">
        <f t="shared" si="9"/>
        <v>0</v>
      </c>
      <c r="AQ11" s="10" t="str">
        <f t="shared" si="8"/>
        <v/>
      </c>
    </row>
    <row r="12" spans="1:46" ht="20.100000000000001" customHeight="1" x14ac:dyDescent="0.25">
      <c r="A12" s="6"/>
      <c r="B12" s="12"/>
      <c r="C12" s="12"/>
      <c r="D12" s="12"/>
      <c r="E12" s="8"/>
      <c r="F12" s="14"/>
      <c r="G12" s="16"/>
      <c r="H12" s="16"/>
      <c r="I12" s="32">
        <f t="shared" si="0"/>
        <v>0</v>
      </c>
      <c r="J12" s="32">
        <f t="shared" si="1"/>
        <v>0</v>
      </c>
      <c r="K12" s="49">
        <f>VLOOKUP(J12,Tables!$A$2:$B$32,2,0)</f>
        <v>0</v>
      </c>
      <c r="L12" s="14"/>
      <c r="M12" s="16"/>
      <c r="N12" s="16"/>
      <c r="O12" s="16"/>
      <c r="P12" s="16"/>
      <c r="Q12" s="16"/>
      <c r="R12" s="32">
        <f t="shared" si="2"/>
        <v>0</v>
      </c>
      <c r="S12" s="32">
        <f t="shared" si="3"/>
        <v>0</v>
      </c>
      <c r="T12" s="49">
        <f>VLOOKUP(S12,Tables!$A$2:$B$32,2,0)</f>
        <v>0</v>
      </c>
      <c r="U12" s="14"/>
      <c r="V12" s="16"/>
      <c r="W12" s="16"/>
      <c r="X12" s="16"/>
      <c r="Y12" s="32">
        <f t="shared" si="4"/>
        <v>0</v>
      </c>
      <c r="Z12" s="32">
        <f t="shared" si="5"/>
        <v>0</v>
      </c>
      <c r="AA12" s="49">
        <f>VLOOKUP(Z12,Tables!$A$2:$B$32,2,0)</f>
        <v>0</v>
      </c>
      <c r="AB12" s="14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32">
        <f t="shared" si="6"/>
        <v>0</v>
      </c>
      <c r="AN12" s="32">
        <f t="shared" si="7"/>
        <v>0</v>
      </c>
      <c r="AO12" s="49">
        <f>VLOOKUP(AN12,Tables!$A$2:$B$32,2,0)</f>
        <v>0</v>
      </c>
      <c r="AP12" s="52">
        <f t="shared" si="9"/>
        <v>0</v>
      </c>
      <c r="AQ12" s="10" t="str">
        <f t="shared" si="8"/>
        <v/>
      </c>
    </row>
    <row r="13" spans="1:46" ht="20.100000000000001" customHeight="1" x14ac:dyDescent="0.25">
      <c r="A13" s="6"/>
      <c r="B13" s="12"/>
      <c r="C13" s="12"/>
      <c r="D13" s="12"/>
      <c r="E13" s="8"/>
      <c r="F13" s="14"/>
      <c r="G13" s="16"/>
      <c r="H13" s="16"/>
      <c r="I13" s="32">
        <f t="shared" si="0"/>
        <v>0</v>
      </c>
      <c r="J13" s="32">
        <f t="shared" si="1"/>
        <v>0</v>
      </c>
      <c r="K13" s="49">
        <f>VLOOKUP(J13,Tables!$A$2:$B$32,2,0)</f>
        <v>0</v>
      </c>
      <c r="L13" s="14"/>
      <c r="M13" s="16"/>
      <c r="N13" s="16"/>
      <c r="O13" s="16"/>
      <c r="P13" s="16"/>
      <c r="Q13" s="16"/>
      <c r="R13" s="32">
        <f t="shared" si="2"/>
        <v>0</v>
      </c>
      <c r="S13" s="32">
        <f t="shared" si="3"/>
        <v>0</v>
      </c>
      <c r="T13" s="49">
        <f>VLOOKUP(S13,Tables!$A$2:$B$32,2,0)</f>
        <v>0</v>
      </c>
      <c r="U13" s="14"/>
      <c r="V13" s="16"/>
      <c r="W13" s="16"/>
      <c r="X13" s="16"/>
      <c r="Y13" s="32">
        <f t="shared" si="4"/>
        <v>0</v>
      </c>
      <c r="Z13" s="32">
        <f t="shared" si="5"/>
        <v>0</v>
      </c>
      <c r="AA13" s="49">
        <f>VLOOKUP(Z13,Tables!$A$2:$B$32,2,0)</f>
        <v>0</v>
      </c>
      <c r="AB13" s="14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32">
        <f t="shared" si="6"/>
        <v>0</v>
      </c>
      <c r="AN13" s="32">
        <f t="shared" si="7"/>
        <v>0</v>
      </c>
      <c r="AO13" s="49">
        <f>VLOOKUP(AN13,Tables!$A$2:$B$32,2,0)</f>
        <v>0</v>
      </c>
      <c r="AP13" s="52">
        <f t="shared" si="9"/>
        <v>0</v>
      </c>
      <c r="AQ13" s="10" t="str">
        <f t="shared" si="8"/>
        <v/>
      </c>
    </row>
    <row r="14" spans="1:46" ht="20.100000000000001" customHeight="1" x14ac:dyDescent="0.25">
      <c r="A14" s="6"/>
      <c r="B14" s="12"/>
      <c r="C14" s="12"/>
      <c r="D14" s="12"/>
      <c r="E14" s="8"/>
      <c r="F14" s="14"/>
      <c r="G14" s="16"/>
      <c r="H14" s="16"/>
      <c r="I14" s="32">
        <f t="shared" si="0"/>
        <v>0</v>
      </c>
      <c r="J14" s="32">
        <f t="shared" si="1"/>
        <v>0</v>
      </c>
      <c r="K14" s="49">
        <f>VLOOKUP(J14,Tables!$A$2:$B$32,2,0)</f>
        <v>0</v>
      </c>
      <c r="L14" s="14"/>
      <c r="M14" s="16"/>
      <c r="N14" s="16"/>
      <c r="O14" s="16"/>
      <c r="P14" s="16"/>
      <c r="Q14" s="16"/>
      <c r="R14" s="32">
        <f t="shared" si="2"/>
        <v>0</v>
      </c>
      <c r="S14" s="32">
        <f t="shared" si="3"/>
        <v>0</v>
      </c>
      <c r="T14" s="49">
        <f>VLOOKUP(S14,Tables!$A$2:$B$32,2,0)</f>
        <v>0</v>
      </c>
      <c r="U14" s="14"/>
      <c r="V14" s="16"/>
      <c r="W14" s="16"/>
      <c r="X14" s="16"/>
      <c r="Y14" s="32">
        <f t="shared" si="4"/>
        <v>0</v>
      </c>
      <c r="Z14" s="32">
        <f t="shared" si="5"/>
        <v>0</v>
      </c>
      <c r="AA14" s="49">
        <f>VLOOKUP(Z14,Tables!$A$2:$B$32,2,0)</f>
        <v>0</v>
      </c>
      <c r="AB14" s="14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32">
        <f t="shared" si="6"/>
        <v>0</v>
      </c>
      <c r="AN14" s="32">
        <f t="shared" si="7"/>
        <v>0</v>
      </c>
      <c r="AO14" s="49">
        <f>VLOOKUP(AN14,Tables!$A$2:$B$32,2,0)</f>
        <v>0</v>
      </c>
      <c r="AP14" s="52">
        <f t="shared" si="9"/>
        <v>0</v>
      </c>
      <c r="AQ14" s="10" t="str">
        <f t="shared" si="8"/>
        <v/>
      </c>
    </row>
    <row r="15" spans="1:46" ht="20.100000000000001" customHeight="1" x14ac:dyDescent="0.25">
      <c r="A15" s="6"/>
      <c r="B15" s="12"/>
      <c r="C15" s="12"/>
      <c r="D15" s="12"/>
      <c r="E15" s="8"/>
      <c r="F15" s="14"/>
      <c r="G15" s="16"/>
      <c r="H15" s="16"/>
      <c r="I15" s="32">
        <f t="shared" si="0"/>
        <v>0</v>
      </c>
      <c r="J15" s="32">
        <f t="shared" si="1"/>
        <v>0</v>
      </c>
      <c r="K15" s="49">
        <f>VLOOKUP(J15,Tables!$A$2:$B$32,2,0)</f>
        <v>0</v>
      </c>
      <c r="L15" s="14"/>
      <c r="M15" s="16"/>
      <c r="N15" s="16"/>
      <c r="O15" s="16"/>
      <c r="P15" s="16"/>
      <c r="Q15" s="16"/>
      <c r="R15" s="32">
        <f t="shared" si="2"/>
        <v>0</v>
      </c>
      <c r="S15" s="32">
        <f t="shared" si="3"/>
        <v>0</v>
      </c>
      <c r="T15" s="49">
        <f>VLOOKUP(S15,Tables!$A$2:$B$32,2,0)</f>
        <v>0</v>
      </c>
      <c r="U15" s="14"/>
      <c r="V15" s="16"/>
      <c r="W15" s="16"/>
      <c r="X15" s="16"/>
      <c r="Y15" s="32">
        <f t="shared" si="4"/>
        <v>0</v>
      </c>
      <c r="Z15" s="32">
        <f t="shared" si="5"/>
        <v>0</v>
      </c>
      <c r="AA15" s="49">
        <f>VLOOKUP(Z15,Tables!$A$2:$B$32,2,0)</f>
        <v>0</v>
      </c>
      <c r="AB15" s="14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32">
        <f t="shared" si="6"/>
        <v>0</v>
      </c>
      <c r="AN15" s="32">
        <f t="shared" si="7"/>
        <v>0</v>
      </c>
      <c r="AO15" s="49">
        <f>VLOOKUP(AN15,Tables!$A$2:$B$32,2,0)</f>
        <v>0</v>
      </c>
      <c r="AP15" s="52">
        <f t="shared" si="9"/>
        <v>0</v>
      </c>
      <c r="AQ15" s="10" t="str">
        <f t="shared" si="8"/>
        <v/>
      </c>
    </row>
    <row r="16" spans="1:46" ht="20.100000000000001" customHeight="1" x14ac:dyDescent="0.25">
      <c r="A16" s="6"/>
      <c r="B16" s="12"/>
      <c r="C16" s="12"/>
      <c r="D16" s="12"/>
      <c r="E16" s="8"/>
      <c r="F16" s="14"/>
      <c r="G16" s="16"/>
      <c r="H16" s="16"/>
      <c r="I16" s="32">
        <f t="shared" si="0"/>
        <v>0</v>
      </c>
      <c r="J16" s="32">
        <f t="shared" si="1"/>
        <v>0</v>
      </c>
      <c r="K16" s="49">
        <f>VLOOKUP(J16,Tables!$A$2:$B$32,2,0)</f>
        <v>0</v>
      </c>
      <c r="L16" s="14"/>
      <c r="M16" s="16"/>
      <c r="N16" s="16"/>
      <c r="O16" s="16"/>
      <c r="P16" s="16"/>
      <c r="Q16" s="16"/>
      <c r="R16" s="32">
        <f t="shared" si="2"/>
        <v>0</v>
      </c>
      <c r="S16" s="32">
        <f t="shared" si="3"/>
        <v>0</v>
      </c>
      <c r="T16" s="49">
        <f>VLOOKUP(S16,Tables!$A$2:$B$32,2,0)</f>
        <v>0</v>
      </c>
      <c r="U16" s="14"/>
      <c r="V16" s="16"/>
      <c r="W16" s="16"/>
      <c r="X16" s="16"/>
      <c r="Y16" s="32">
        <f t="shared" si="4"/>
        <v>0</v>
      </c>
      <c r="Z16" s="32">
        <f t="shared" si="5"/>
        <v>0</v>
      </c>
      <c r="AA16" s="49">
        <f>VLOOKUP(Z16,Tables!$A$2:$B$32,2,0)</f>
        <v>0</v>
      </c>
      <c r="AB16" s="14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32">
        <f t="shared" si="6"/>
        <v>0</v>
      </c>
      <c r="AN16" s="32">
        <f t="shared" si="7"/>
        <v>0</v>
      </c>
      <c r="AO16" s="49">
        <f>VLOOKUP(AN16,Tables!$A$2:$B$32,2,0)</f>
        <v>0</v>
      </c>
      <c r="AP16" s="52">
        <f t="shared" si="9"/>
        <v>0</v>
      </c>
      <c r="AQ16" s="10" t="str">
        <f t="shared" si="8"/>
        <v/>
      </c>
    </row>
    <row r="17" spans="1:43" ht="20.100000000000001" customHeight="1" thickBot="1" x14ac:dyDescent="0.3">
      <c r="A17" s="7"/>
      <c r="B17" s="13"/>
      <c r="C17" s="13"/>
      <c r="D17" s="13"/>
      <c r="E17" s="9"/>
      <c r="F17" s="15"/>
      <c r="G17" s="17"/>
      <c r="H17" s="17"/>
      <c r="I17" s="33">
        <f t="shared" si="0"/>
        <v>0</v>
      </c>
      <c r="J17" s="33">
        <f t="shared" si="1"/>
        <v>0</v>
      </c>
      <c r="K17" s="50">
        <f>VLOOKUP(J17,Tables!$A$2:$B$32,2,0)</f>
        <v>0</v>
      </c>
      <c r="L17" s="15"/>
      <c r="M17" s="17"/>
      <c r="N17" s="17"/>
      <c r="O17" s="17"/>
      <c r="P17" s="17"/>
      <c r="Q17" s="17"/>
      <c r="R17" s="33">
        <f t="shared" si="2"/>
        <v>0</v>
      </c>
      <c r="S17" s="33">
        <f t="shared" si="3"/>
        <v>0</v>
      </c>
      <c r="T17" s="50">
        <f>VLOOKUP(S17,Tables!$A$2:$B$32,2,0)</f>
        <v>0</v>
      </c>
      <c r="U17" s="15"/>
      <c r="V17" s="17"/>
      <c r="W17" s="17"/>
      <c r="X17" s="17"/>
      <c r="Y17" s="33">
        <f>SUM(U17:X17)</f>
        <v>0</v>
      </c>
      <c r="Z17" s="33">
        <f t="shared" si="5"/>
        <v>0</v>
      </c>
      <c r="AA17" s="50">
        <f>VLOOKUP(Z17,Tables!$A$2:$B$32,2,0)</f>
        <v>0</v>
      </c>
      <c r="AB17" s="15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33">
        <f t="shared" si="6"/>
        <v>0</v>
      </c>
      <c r="AN17" s="33">
        <f t="shared" si="7"/>
        <v>0</v>
      </c>
      <c r="AO17" s="50">
        <f>VLOOKUP(AN17,Tables!$A$2:$B$32,2,0)</f>
        <v>0</v>
      </c>
      <c r="AP17" s="53">
        <f t="shared" si="9"/>
        <v>0</v>
      </c>
      <c r="AQ17" s="11" t="str">
        <f t="shared" si="8"/>
        <v/>
      </c>
    </row>
    <row r="18" spans="1:43" ht="30" customHeight="1" x14ac:dyDescent="0.3">
      <c r="B18" s="79" t="s">
        <v>1504</v>
      </c>
      <c r="C18" s="79" t="s">
        <v>1636</v>
      </c>
      <c r="AQ18" t="str">
        <f>IFERROR(IF(AP19&gt;0,RANK(AP19,$AP$7:$AP$17,0),""),"")</f>
        <v/>
      </c>
    </row>
    <row r="19" spans="1:43" x14ac:dyDescent="0.25">
      <c r="AP19" s="59">
        <f>SUM(AP7:AP17)</f>
        <v>177</v>
      </c>
    </row>
  </sheetData>
  <sortState ref="A7:AT8">
    <sortCondition ref="AQ7:AQ8"/>
  </sortState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F6D6F-1684-4EEC-A852-C6C822FDEB3B}">
  <sheetPr>
    <pageSetUpPr fitToPage="1"/>
  </sheetPr>
  <dimension ref="A1:I29"/>
  <sheetViews>
    <sheetView workbookViewId="0">
      <selection activeCell="C20" sqref="C20"/>
    </sheetView>
  </sheetViews>
  <sheetFormatPr defaultRowHeight="15" x14ac:dyDescent="0.25"/>
  <cols>
    <col min="2" max="2" width="17.7109375" bestFit="1" customWidth="1"/>
    <col min="3" max="3" width="24" bestFit="1" customWidth="1"/>
    <col min="4" max="4" width="34.5703125" bestFit="1" customWidth="1"/>
    <col min="6" max="6" width="11.42578125" bestFit="1" customWidth="1"/>
    <col min="8" max="8" width="12.5703125" bestFit="1" customWidth="1"/>
    <col min="9" max="9" width="12.85546875" bestFit="1" customWidth="1"/>
  </cols>
  <sheetData>
    <row r="1" spans="1:9" x14ac:dyDescent="0.25">
      <c r="G1">
        <f>SUBTOTAL(9,G3:G13)</f>
        <v>11</v>
      </c>
    </row>
    <row r="2" spans="1:9" x14ac:dyDescent="0.25">
      <c r="A2" s="22" t="s">
        <v>9</v>
      </c>
      <c r="B2" s="22" t="s">
        <v>10</v>
      </c>
      <c r="C2" s="22" t="s">
        <v>115</v>
      </c>
      <c r="D2" s="22" t="s">
        <v>116</v>
      </c>
      <c r="E2" s="22" t="s">
        <v>18</v>
      </c>
      <c r="F2" s="22" t="s">
        <v>13</v>
      </c>
      <c r="G2" s="22" t="s">
        <v>1501</v>
      </c>
      <c r="H2" s="22" t="s">
        <v>1502</v>
      </c>
      <c r="I2" s="22" t="s">
        <v>1503</v>
      </c>
    </row>
    <row r="3" spans="1:9" x14ac:dyDescent="0.25">
      <c r="A3" t="str">
        <f>'SH01'!A7</f>
        <v>SH01</v>
      </c>
      <c r="B3" t="str">
        <f>'SH01'!B7</f>
        <v>Sonia Sharpe</v>
      </c>
      <c r="C3" t="str">
        <f>'SH01'!C7</f>
        <v>Skooter</v>
      </c>
      <c r="D3" t="str">
        <f>'SH01'!D7</f>
        <v>The Scots PGC College</v>
      </c>
      <c r="E3">
        <f>'SH01'!E7</f>
        <v>2199</v>
      </c>
      <c r="F3">
        <f>'SH01'!AP7</f>
        <v>59</v>
      </c>
      <c r="G3">
        <v>1</v>
      </c>
      <c r="H3">
        <f>SUMIF($D$3:$D$13,D3,$G$3:$G$13)</f>
        <v>3</v>
      </c>
      <c r="I3">
        <f>IF(H3&gt;2,F3,0)</f>
        <v>59</v>
      </c>
    </row>
    <row r="4" spans="1:9" x14ac:dyDescent="0.25">
      <c r="A4" t="str">
        <f>'SH01'!A8</f>
        <v>SH01</v>
      </c>
      <c r="B4" t="str">
        <f>'SH01'!B8</f>
        <v>Lillian Sharpe</v>
      </c>
      <c r="C4" t="str">
        <f>'SH01'!C8</f>
        <v>Scotchy</v>
      </c>
      <c r="D4" t="str">
        <f>'SH01'!D8</f>
        <v>The Scots PGC College</v>
      </c>
      <c r="E4">
        <f>'SH01'!E8</f>
        <v>7592</v>
      </c>
      <c r="F4">
        <f>'SH01'!AP8</f>
        <v>59</v>
      </c>
      <c r="G4">
        <v>1</v>
      </c>
      <c r="H4">
        <f t="shared" ref="H4:H13" si="0">SUMIF($D$3:$D$13,D4,$G$3:$G$13)</f>
        <v>3</v>
      </c>
      <c r="I4">
        <f>IF(H4&gt;2,F4,0)</f>
        <v>59</v>
      </c>
    </row>
    <row r="5" spans="1:9" x14ac:dyDescent="0.25">
      <c r="A5" t="str">
        <f>'SH02'!A7</f>
        <v>SH02</v>
      </c>
      <c r="B5" t="str">
        <f>'SH02'!B7</f>
        <v>Josephine Otswald</v>
      </c>
      <c r="C5" t="str">
        <f>'SH02'!C7</f>
        <v>Coco</v>
      </c>
      <c r="D5" t="str">
        <f>'SH02'!D7</f>
        <v>St Stephens Pittsworth</v>
      </c>
      <c r="E5">
        <f>'SH02'!E7</f>
        <v>7916</v>
      </c>
      <c r="F5">
        <f>'SH02'!AP7</f>
        <v>60</v>
      </c>
      <c r="G5">
        <v>1</v>
      </c>
      <c r="H5">
        <f t="shared" si="0"/>
        <v>2</v>
      </c>
      <c r="I5">
        <f t="shared" ref="I5:I7" si="1">IF(H5&gt;2,F5,0)</f>
        <v>0</v>
      </c>
    </row>
    <row r="6" spans="1:9" x14ac:dyDescent="0.25">
      <c r="A6" s="90" t="str">
        <f>'SH02'!A8</f>
        <v>SH02</v>
      </c>
      <c r="B6" s="90" t="str">
        <f>'SH02'!B8</f>
        <v>Mackenzie Lyons</v>
      </c>
      <c r="C6" s="90" t="str">
        <f>'SH02'!C8</f>
        <v>Amarah Parc Vegas</v>
      </c>
      <c r="D6" s="90" t="str">
        <f>'SH02'!D8</f>
        <v>The Glennie School</v>
      </c>
      <c r="E6" s="90">
        <f>'SH02'!E8</f>
        <v>7832</v>
      </c>
      <c r="F6" s="90">
        <f>'SH02'!AP8</f>
        <v>0</v>
      </c>
      <c r="G6" s="90">
        <v>1</v>
      </c>
      <c r="H6">
        <f t="shared" si="0"/>
        <v>2</v>
      </c>
      <c r="I6" s="90">
        <f t="shared" si="1"/>
        <v>0</v>
      </c>
    </row>
    <row r="7" spans="1:9" x14ac:dyDescent="0.25">
      <c r="A7" t="str">
        <f>'SH03'!A7</f>
        <v>SH03</v>
      </c>
      <c r="B7" t="str">
        <f>'SH03'!B7</f>
        <v>Zali Greeney</v>
      </c>
      <c r="C7" t="str">
        <f>'SH03'!C7</f>
        <v>Willowcroft Jester</v>
      </c>
      <c r="D7" t="str">
        <f>'SH03'!D7</f>
        <v>Lindisfarne Anglican Grammar School</v>
      </c>
      <c r="E7">
        <f>'SH03'!E7</f>
        <v>2126</v>
      </c>
      <c r="F7">
        <f>'SH03'!AP7</f>
        <v>89</v>
      </c>
      <c r="G7">
        <v>1</v>
      </c>
      <c r="H7">
        <f t="shared" si="0"/>
        <v>1</v>
      </c>
      <c r="I7">
        <f t="shared" si="1"/>
        <v>0</v>
      </c>
    </row>
    <row r="8" spans="1:9" x14ac:dyDescent="0.25">
      <c r="A8" t="str">
        <f>'SH03'!A8</f>
        <v>SH03</v>
      </c>
      <c r="B8" t="str">
        <f>'SH03'!B8</f>
        <v>Jordan Fenton-Anderson</v>
      </c>
      <c r="C8" t="str">
        <f>'SH03'!C8</f>
        <v>Farleigh Eden</v>
      </c>
      <c r="D8" t="str">
        <f>'SH03'!D8</f>
        <v>Drayton State School</v>
      </c>
      <c r="E8">
        <f>'SH03'!E8</f>
        <v>6787</v>
      </c>
      <c r="F8">
        <f>'SH03'!AP8</f>
        <v>88</v>
      </c>
      <c r="G8">
        <v>1</v>
      </c>
      <c r="H8">
        <f t="shared" si="0"/>
        <v>2</v>
      </c>
      <c r="I8">
        <f t="shared" ref="I8:I12" si="2">IF(H8&gt;2,F8,0)</f>
        <v>0</v>
      </c>
    </row>
    <row r="9" spans="1:9" x14ac:dyDescent="0.25">
      <c r="A9" t="str">
        <f>'SH04'!A7</f>
        <v>SH04</v>
      </c>
      <c r="B9" t="str">
        <f>'SH04'!B7</f>
        <v>Ellie Stenzel</v>
      </c>
      <c r="C9" t="str">
        <f>'SH04'!C7</f>
        <v>Molly's Summerdel</v>
      </c>
      <c r="D9" t="str">
        <f>'SH04'!D7</f>
        <v>The Glennie School</v>
      </c>
      <c r="E9">
        <f>'SH04'!E7</f>
        <v>7350</v>
      </c>
      <c r="F9">
        <f>'SH04'!AP7</f>
        <v>90</v>
      </c>
      <c r="G9">
        <v>1</v>
      </c>
      <c r="H9">
        <f t="shared" si="0"/>
        <v>2</v>
      </c>
      <c r="I9">
        <f t="shared" si="2"/>
        <v>0</v>
      </c>
    </row>
    <row r="10" spans="1:9" x14ac:dyDescent="0.25">
      <c r="A10" t="str">
        <f>'SH05'!A7</f>
        <v>SH05</v>
      </c>
      <c r="B10" t="str">
        <f>'SH05'!B7</f>
        <v>Isabella Otswald</v>
      </c>
      <c r="C10" t="str">
        <f>'SH05'!C7</f>
        <v>Wesley Dale Loveheart</v>
      </c>
      <c r="D10" t="str">
        <f>'SH05'!D7</f>
        <v>St Stephens Pittsworth</v>
      </c>
      <c r="E10">
        <f>'SH05'!E7</f>
        <v>7917</v>
      </c>
      <c r="F10">
        <f>'SH05'!AP7</f>
        <v>86</v>
      </c>
      <c r="G10">
        <v>1</v>
      </c>
      <c r="H10">
        <f t="shared" si="0"/>
        <v>2</v>
      </c>
      <c r="I10">
        <f t="shared" si="2"/>
        <v>0</v>
      </c>
    </row>
    <row r="11" spans="1:9" x14ac:dyDescent="0.25">
      <c r="A11" t="str">
        <f>'SH05'!A8</f>
        <v>SH05</v>
      </c>
      <c r="B11" t="str">
        <f>'SH05'!B8</f>
        <v>Jordan Fenton-Anderson</v>
      </c>
      <c r="C11" t="str">
        <f>'SH05'!C8</f>
        <v>Welts Electra</v>
      </c>
      <c r="D11" t="str">
        <f>'SH05'!D8</f>
        <v>Drayton State School</v>
      </c>
      <c r="E11">
        <f>'SH05'!E8</f>
        <v>7762</v>
      </c>
      <c r="F11">
        <f>'SH05'!AP8</f>
        <v>86</v>
      </c>
      <c r="G11">
        <v>1</v>
      </c>
      <c r="H11">
        <f t="shared" si="0"/>
        <v>2</v>
      </c>
      <c r="I11">
        <f t="shared" si="2"/>
        <v>0</v>
      </c>
    </row>
    <row r="12" spans="1:9" x14ac:dyDescent="0.25">
      <c r="A12" t="str">
        <f>'SH05'!A9</f>
        <v>SH05</v>
      </c>
      <c r="B12" t="str">
        <f>'SH05'!B9</f>
        <v>Gracie Bunker</v>
      </c>
      <c r="C12" t="str">
        <f>'SH05'!C9</f>
        <v>Binnowie Call Girl</v>
      </c>
      <c r="D12" t="str">
        <f>'SH05'!D9</f>
        <v>Taroom P-10 State Schoo</v>
      </c>
      <c r="E12">
        <f>'SH05'!E9</f>
        <v>2124</v>
      </c>
      <c r="F12">
        <f>'SH05'!AP9</f>
        <v>85</v>
      </c>
      <c r="G12">
        <v>1</v>
      </c>
      <c r="H12">
        <f t="shared" si="0"/>
        <v>1</v>
      </c>
      <c r="I12">
        <f t="shared" si="2"/>
        <v>0</v>
      </c>
    </row>
    <row r="13" spans="1:9" x14ac:dyDescent="0.25">
      <c r="A13" t="str">
        <f>'SH05'!A10</f>
        <v>SH05</v>
      </c>
      <c r="B13" t="str">
        <f>'SH05'!B10</f>
        <v>Shakira Hilton</v>
      </c>
      <c r="C13" t="str">
        <f>'SH05'!C10</f>
        <v>Rama Kaho</v>
      </c>
      <c r="D13" t="str">
        <f>'SH05'!D10</f>
        <v>The Scots PGC College</v>
      </c>
      <c r="E13">
        <f>'SH05'!E10</f>
        <v>7685</v>
      </c>
      <c r="F13">
        <f>'SH05'!AP10</f>
        <v>85</v>
      </c>
      <c r="G13">
        <v>1</v>
      </c>
      <c r="H13">
        <f t="shared" si="0"/>
        <v>3</v>
      </c>
      <c r="I13">
        <f t="shared" ref="I13" si="3">IF(H13&gt;2,F13,0)</f>
        <v>85</v>
      </c>
    </row>
    <row r="15" spans="1:9" x14ac:dyDescent="0.25">
      <c r="F15">
        <f>SUM(F3:F13)</f>
        <v>787</v>
      </c>
    </row>
    <row r="16" spans="1:9" x14ac:dyDescent="0.25">
      <c r="F16">
        <f>'SH01'!AP19+'SH02'!AP19+'SH03'!AP18+'SH04'!AP19+'SH05'!AP19</f>
        <v>787</v>
      </c>
    </row>
    <row r="17" spans="1:5" ht="21" x14ac:dyDescent="0.35">
      <c r="A17" s="4" t="s">
        <v>1507</v>
      </c>
      <c r="B17" s="3"/>
      <c r="C17" s="3"/>
      <c r="D17" s="3"/>
      <c r="E17" s="3"/>
    </row>
    <row r="18" spans="1:5" x14ac:dyDescent="0.25">
      <c r="A18" s="91" t="s">
        <v>12</v>
      </c>
      <c r="B18" s="92" t="s">
        <v>10</v>
      </c>
      <c r="C18" s="92" t="s">
        <v>115</v>
      </c>
      <c r="D18" s="92" t="s">
        <v>116</v>
      </c>
      <c r="E18" s="92" t="s">
        <v>11</v>
      </c>
    </row>
    <row r="19" spans="1:5" x14ac:dyDescent="0.25">
      <c r="A19" s="93">
        <v>1</v>
      </c>
      <c r="B19" s="94" t="s">
        <v>985</v>
      </c>
      <c r="C19" s="94" t="s">
        <v>1564</v>
      </c>
      <c r="D19" s="94" t="s">
        <v>1565</v>
      </c>
      <c r="E19" s="94">
        <f>SUMIFS($I$3:$I$12,$B$3:$B$12,B19,$C$3:$C$12,C19,$D$3:$D$12,D19)</f>
        <v>59</v>
      </c>
    </row>
    <row r="20" spans="1:5" x14ac:dyDescent="0.25">
      <c r="A20" s="93">
        <v>1</v>
      </c>
      <c r="B20" s="94" t="s">
        <v>123</v>
      </c>
      <c r="C20" s="94" t="s">
        <v>1566</v>
      </c>
      <c r="D20" s="94" t="s">
        <v>1565</v>
      </c>
      <c r="E20" s="94">
        <f>SUMIFS($I$3:$I$12,$B$3:$B$12,B20,$C$3:$C$12,C20,$D$3:$D$12,D20)</f>
        <v>59</v>
      </c>
    </row>
    <row r="21" spans="1:5" x14ac:dyDescent="0.25">
      <c r="A21" s="93">
        <v>1</v>
      </c>
      <c r="B21" s="94" t="s">
        <v>600</v>
      </c>
      <c r="C21" s="94" t="s">
        <v>1581</v>
      </c>
      <c r="D21" s="94" t="s">
        <v>1565</v>
      </c>
      <c r="E21" s="94">
        <f>SUMIFS($I$3:$I$12,$B$3:$B$12,B21,$C$3:$C$12,C21,$D$3:$D$12,D21)</f>
        <v>0</v>
      </c>
    </row>
    <row r="22" spans="1:5" x14ac:dyDescent="0.25">
      <c r="A22" s="93"/>
      <c r="B22" s="94"/>
      <c r="C22" s="94"/>
      <c r="D22" s="94"/>
      <c r="E22" s="95"/>
    </row>
    <row r="23" spans="1:5" x14ac:dyDescent="0.25">
      <c r="A23" s="2"/>
      <c r="D23" s="26" t="s">
        <v>1505</v>
      </c>
      <c r="E23" s="96">
        <f>SUM(E19:E21)</f>
        <v>118</v>
      </c>
    </row>
    <row r="24" spans="1:5" x14ac:dyDescent="0.25">
      <c r="A24" s="2"/>
    </row>
    <row r="25" spans="1:5" x14ac:dyDescent="0.25">
      <c r="A25" s="2">
        <v>2</v>
      </c>
      <c r="E25">
        <f>SUMIFS($I$3:$I$12,$B$3:$B$12,B25,$C$3:$C$12,C25,$D$3:$D$12,D25)</f>
        <v>0</v>
      </c>
    </row>
    <row r="26" spans="1:5" x14ac:dyDescent="0.25">
      <c r="A26" s="2">
        <v>2</v>
      </c>
      <c r="E26">
        <f>SUMIFS($I$3:$I$12,$B$3:$B$12,B26,$C$3:$C$12,C26,$D$3:$D$12,D26)</f>
        <v>0</v>
      </c>
    </row>
    <row r="27" spans="1:5" x14ac:dyDescent="0.25">
      <c r="A27" s="2">
        <v>2</v>
      </c>
      <c r="E27">
        <f>SUMIFS($I$3:$I$12,$B$3:$B$12,B27,$C$3:$C$12,C27,$D$3:$D$12,D27)</f>
        <v>0</v>
      </c>
    </row>
    <row r="28" spans="1:5" x14ac:dyDescent="0.25">
      <c r="A28" s="2">
        <v>2</v>
      </c>
      <c r="E28">
        <f>SUMIFS($I$3:$I$12,$B$3:$B$12,B28,$C$3:$C$12,C28,$D$3:$D$12,D28)</f>
        <v>0</v>
      </c>
    </row>
    <row r="29" spans="1:5" x14ac:dyDescent="0.25">
      <c r="D29" s="26" t="s">
        <v>1505</v>
      </c>
      <c r="E29" s="25">
        <f>SUM(E25:E27)</f>
        <v>0</v>
      </c>
    </row>
  </sheetData>
  <autoFilter ref="A2:I13" xr:uid="{906BB1A0-41AD-4F6F-857E-C0157DFCAFAC}"/>
  <sortState ref="B25:E28">
    <sortCondition descending="1" ref="E25:E28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C7FF9-7FFE-4C9E-B5AE-38CEA0F9F919}">
  <sheetPr filterMode="1">
    <pageSetUpPr fitToPage="1"/>
  </sheetPr>
  <dimension ref="A1:I52"/>
  <sheetViews>
    <sheetView workbookViewId="0">
      <selection activeCell="D35" sqref="D35"/>
    </sheetView>
  </sheetViews>
  <sheetFormatPr defaultRowHeight="15" x14ac:dyDescent="0.25"/>
  <cols>
    <col min="1" max="1" width="5.42578125" bestFit="1" customWidth="1"/>
    <col min="2" max="2" width="20.7109375" bestFit="1" customWidth="1"/>
    <col min="3" max="3" width="29.42578125" bestFit="1" customWidth="1"/>
    <col min="4" max="4" width="60.42578125" bestFit="1" customWidth="1"/>
    <col min="5" max="5" width="6.5703125" bestFit="1" customWidth="1"/>
    <col min="6" max="6" width="11.42578125" bestFit="1" customWidth="1"/>
    <col min="7" max="7" width="11.28515625" bestFit="1" customWidth="1"/>
    <col min="8" max="8" width="12.5703125" bestFit="1" customWidth="1"/>
    <col min="9" max="9" width="12.85546875" bestFit="1" customWidth="1"/>
  </cols>
  <sheetData>
    <row r="1" spans="1:9" ht="15.75" thickBot="1" x14ac:dyDescent="0.3">
      <c r="G1">
        <f>SUBTOTAL(9,G3:G21)</f>
        <v>7</v>
      </c>
    </row>
    <row r="2" spans="1:9" x14ac:dyDescent="0.25">
      <c r="A2" s="35" t="s">
        <v>9</v>
      </c>
      <c r="B2" s="36" t="s">
        <v>10</v>
      </c>
      <c r="C2" s="36" t="s">
        <v>115</v>
      </c>
      <c r="D2" s="36" t="s">
        <v>116</v>
      </c>
      <c r="E2" s="36" t="s">
        <v>18</v>
      </c>
      <c r="F2" s="36" t="s">
        <v>13</v>
      </c>
      <c r="G2" s="36" t="s">
        <v>1501</v>
      </c>
      <c r="H2" s="36" t="s">
        <v>1502</v>
      </c>
      <c r="I2" s="37" t="s">
        <v>1503</v>
      </c>
    </row>
    <row r="3" spans="1:9" hidden="1" x14ac:dyDescent="0.25">
      <c r="A3" s="38" t="str">
        <f>'SH06'!A7</f>
        <v>SH06</v>
      </c>
      <c r="B3" s="39" t="str">
        <f>'SH06'!B7</f>
        <v>Lara Parnell</v>
      </c>
      <c r="C3" s="39" t="str">
        <f>'SH06'!C7</f>
        <v>Kolbeach Review</v>
      </c>
      <c r="D3" s="39" t="str">
        <f>'SH06'!D7</f>
        <v>Stanthorpe State High School</v>
      </c>
      <c r="E3" s="39">
        <f>'SH06'!E7</f>
        <v>7111</v>
      </c>
      <c r="F3" s="39">
        <f>'SH06'!AP7</f>
        <v>89</v>
      </c>
      <c r="G3" s="39">
        <v>1</v>
      </c>
      <c r="H3" s="39">
        <f>SUMIF($D$3:$D$21,D3,$G$3:$G$21)</f>
        <v>2</v>
      </c>
      <c r="I3" s="77">
        <f>IF(H3&gt;2,F3,0)</f>
        <v>0</v>
      </c>
    </row>
    <row r="4" spans="1:9" x14ac:dyDescent="0.25">
      <c r="A4" s="38" t="str">
        <f>'SH06'!A8</f>
        <v>SH06</v>
      </c>
      <c r="B4" s="39" t="str">
        <f>'SH06'!B8</f>
        <v>Sophie Brennan</v>
      </c>
      <c r="C4" s="39" t="str">
        <f>'SH06'!C8</f>
        <v>Forever Gold</v>
      </c>
      <c r="D4" s="39" t="str">
        <f>'SH06'!D8</f>
        <v>The Scots PGC College</v>
      </c>
      <c r="E4" s="39">
        <f>'SH06'!E8</f>
        <v>7701</v>
      </c>
      <c r="F4" s="39">
        <f>'SH06'!AP8</f>
        <v>88</v>
      </c>
      <c r="G4" s="39">
        <v>1</v>
      </c>
      <c r="H4" s="39">
        <f>SUMIF($D$3:$D$21,D4,$G$3:$G$21)</f>
        <v>7</v>
      </c>
      <c r="I4" s="77">
        <f t="shared" ref="I4:I20" si="0">IF(H4&gt;2,F4,0)</f>
        <v>88</v>
      </c>
    </row>
    <row r="5" spans="1:9" hidden="1" x14ac:dyDescent="0.25">
      <c r="A5" s="38" t="str">
        <f>'SH07'!A7</f>
        <v>SH07</v>
      </c>
      <c r="B5" s="39" t="str">
        <f>'SH07'!B7</f>
        <v>Jacinta Parry</v>
      </c>
      <c r="C5" s="39" t="str">
        <f>'SH07'!C7</f>
        <v>Dabamirak</v>
      </c>
      <c r="D5" s="39" t="str">
        <f>'SH07'!D7</f>
        <v>Independent Rider</v>
      </c>
      <c r="E5" s="39">
        <f>'SH07'!E7</f>
        <v>2224</v>
      </c>
      <c r="F5" s="39">
        <f>'SH07'!AP7</f>
        <v>85</v>
      </c>
      <c r="G5" s="39">
        <v>1</v>
      </c>
      <c r="H5" s="39">
        <f>SUMIF($D$3:$D$21,D5,$G$3:$G$21)</f>
        <v>1</v>
      </c>
      <c r="I5" s="77">
        <f t="shared" si="0"/>
        <v>0</v>
      </c>
    </row>
    <row r="6" spans="1:9" hidden="1" x14ac:dyDescent="0.25">
      <c r="A6" s="97" t="str">
        <f>'SH07'!A8</f>
        <v>SH07</v>
      </c>
      <c r="B6" s="98" t="str">
        <f>'SH07'!B8</f>
        <v>Holly Hurst</v>
      </c>
      <c r="C6" s="98" t="str">
        <f>'SH07'!C8</f>
        <v>Fleur De Lee R</v>
      </c>
      <c r="D6" s="98" t="str">
        <f>'SH07'!D8</f>
        <v>The Glennie School</v>
      </c>
      <c r="E6" s="98">
        <f>'SH07'!E8</f>
        <v>7955</v>
      </c>
      <c r="F6" s="98">
        <f>'SH07'!AP8</f>
        <v>0</v>
      </c>
      <c r="G6" s="98">
        <v>1</v>
      </c>
      <c r="H6" s="98">
        <f>SUMIF($D$3:$D$21,D6,$G$3:$G$21)</f>
        <v>4</v>
      </c>
      <c r="I6" s="99">
        <f t="shared" si="0"/>
        <v>0</v>
      </c>
    </row>
    <row r="7" spans="1:9" x14ac:dyDescent="0.25">
      <c r="A7" s="38" t="str">
        <f>'SH07'!A9</f>
        <v>SH07</v>
      </c>
      <c r="B7" s="39" t="str">
        <f>'SH07'!B9</f>
        <v>Sophie Brennan</v>
      </c>
      <c r="C7" s="39" t="str">
        <f>'SH07'!C9</f>
        <v>Antrim Royale</v>
      </c>
      <c r="D7" s="39" t="str">
        <f>'SH07'!D9</f>
        <v>The Scots PGC College</v>
      </c>
      <c r="E7" s="39">
        <f>'SH07'!E9</f>
        <v>7540</v>
      </c>
      <c r="F7" s="39">
        <f>'SH07'!AP9</f>
        <v>86</v>
      </c>
      <c r="G7" s="39">
        <v>1</v>
      </c>
      <c r="H7" s="39">
        <f>SUMIF($D$3:$D$21,D7,$G$3:$G$21)</f>
        <v>7</v>
      </c>
      <c r="I7" s="77">
        <f t="shared" si="0"/>
        <v>86</v>
      </c>
    </row>
    <row r="8" spans="1:9" x14ac:dyDescent="0.25">
      <c r="A8" s="97" t="str">
        <f>'SH07'!A10</f>
        <v>SH07</v>
      </c>
      <c r="B8" s="98" t="str">
        <f>'SH07'!B10</f>
        <v>Hanaka Parker</v>
      </c>
      <c r="C8" s="98" t="str">
        <f>'SH07'!C10</f>
        <v>Little Grey Celebre</v>
      </c>
      <c r="D8" s="98" t="str">
        <f>'SH07'!D10</f>
        <v>The Scots PGC College</v>
      </c>
      <c r="E8" s="98">
        <f>'SH07'!E10</f>
        <v>2212</v>
      </c>
      <c r="F8" s="98">
        <f>'SH07'!AP10</f>
        <v>0</v>
      </c>
      <c r="G8" s="98">
        <v>1</v>
      </c>
      <c r="H8" s="98">
        <f t="shared" ref="H8:H18" si="1">SUMIF($D$3:$D$21,D8,$G$3:$G$21)</f>
        <v>7</v>
      </c>
      <c r="I8" s="99">
        <f t="shared" si="0"/>
        <v>0</v>
      </c>
    </row>
    <row r="9" spans="1:9" hidden="1" x14ac:dyDescent="0.25">
      <c r="A9" s="38" t="str">
        <f>'SH07'!A11</f>
        <v>SH07</v>
      </c>
      <c r="B9" s="39" t="str">
        <f>'SH07'!B11</f>
        <v>Elsie Traynor</v>
      </c>
      <c r="C9" s="39" t="str">
        <f>'SH07'!C11</f>
        <v>Victoria Royal Mint</v>
      </c>
      <c r="D9" s="39" t="str">
        <f>'SH07'!D11</f>
        <v>Fairholme College</v>
      </c>
      <c r="E9" s="39">
        <f>'SH07'!E11</f>
        <v>7988</v>
      </c>
      <c r="F9" s="39">
        <f>'SH07'!AP11</f>
        <v>90</v>
      </c>
      <c r="G9" s="39">
        <v>1</v>
      </c>
      <c r="H9" s="39">
        <f t="shared" si="1"/>
        <v>2</v>
      </c>
      <c r="I9" s="77">
        <f t="shared" si="0"/>
        <v>0</v>
      </c>
    </row>
    <row r="10" spans="1:9" x14ac:dyDescent="0.25">
      <c r="A10" s="38" t="str">
        <f>'SH08'!A7</f>
        <v>SH08</v>
      </c>
      <c r="B10" s="39" t="str">
        <f>'SH08'!B7</f>
        <v>Lara Parnell</v>
      </c>
      <c r="C10" s="39" t="str">
        <f>'SH08'!C7</f>
        <v>Moonaran Lass</v>
      </c>
      <c r="D10" s="39" t="str">
        <f>'SH08'!D7</f>
        <v>Stanthorpe State High School</v>
      </c>
      <c r="E10" s="39">
        <f>'SH08'!E7</f>
        <v>2010</v>
      </c>
      <c r="F10" s="39">
        <f>'SH08'!AP7</f>
        <v>90</v>
      </c>
      <c r="G10" s="39">
        <v>1</v>
      </c>
      <c r="H10" s="39">
        <f t="shared" si="1"/>
        <v>2</v>
      </c>
      <c r="I10" s="77">
        <f t="shared" si="0"/>
        <v>0</v>
      </c>
    </row>
    <row r="11" spans="1:9" hidden="1" x14ac:dyDescent="0.25">
      <c r="A11" s="38" t="str">
        <f>'SH08'!A8</f>
        <v>SH08</v>
      </c>
      <c r="B11" s="39" t="str">
        <f>'SH08'!B8</f>
        <v>Simone Sorensen</v>
      </c>
      <c r="C11" s="39" t="str">
        <f>'SH08'!C8</f>
        <v>Elmdale Park Sallyanna</v>
      </c>
      <c r="D11" s="39" t="str">
        <f>'SH08'!D8</f>
        <v>Fairholme College</v>
      </c>
      <c r="E11" s="39">
        <f>'SH08'!E8</f>
        <v>7089</v>
      </c>
      <c r="F11" s="39">
        <f>'SH08'!AP8</f>
        <v>86</v>
      </c>
      <c r="G11" s="39">
        <v>1</v>
      </c>
      <c r="H11" s="39">
        <f t="shared" si="1"/>
        <v>2</v>
      </c>
      <c r="I11" s="77">
        <f t="shared" si="0"/>
        <v>0</v>
      </c>
    </row>
    <row r="12" spans="1:9" hidden="1" x14ac:dyDescent="0.25">
      <c r="A12" s="38" t="str">
        <f>'SH08'!A9</f>
        <v>SH08</v>
      </c>
      <c r="B12" s="39" t="str">
        <f>'SH08'!B9</f>
        <v>Keeleigh Wise</v>
      </c>
      <c r="C12" s="39" t="str">
        <f>'SH08'!C9</f>
        <v>Alcheringa Colwyn Bay</v>
      </c>
      <c r="D12" s="39" t="str">
        <f>'SH08'!D9</f>
        <v>The Glennie School</v>
      </c>
      <c r="E12" s="39">
        <f>'SH08'!E9</f>
        <v>7735</v>
      </c>
      <c r="F12" s="39">
        <f>'SH08'!AP9</f>
        <v>85</v>
      </c>
      <c r="G12" s="39">
        <v>1</v>
      </c>
      <c r="H12" s="39">
        <f t="shared" si="1"/>
        <v>4</v>
      </c>
      <c r="I12" s="77">
        <f t="shared" si="0"/>
        <v>85</v>
      </c>
    </row>
    <row r="13" spans="1:9" x14ac:dyDescent="0.25">
      <c r="A13" s="97" t="str">
        <f>'SH08'!A10</f>
        <v>SH08</v>
      </c>
      <c r="B13" s="98" t="str">
        <f>'SH08'!B10</f>
        <v>Sophie Poole</v>
      </c>
      <c r="C13" s="98" t="str">
        <f>'SH08'!C10</f>
        <v>Dakota</v>
      </c>
      <c r="D13" s="98" t="str">
        <f>'SH08'!D10</f>
        <v>The Scots PGC College</v>
      </c>
      <c r="E13" s="98">
        <f>'SH08'!E10</f>
        <v>7944</v>
      </c>
      <c r="F13" s="98">
        <f>'SH08'!AP10</f>
        <v>80</v>
      </c>
      <c r="G13" s="98">
        <v>1</v>
      </c>
      <c r="H13" s="98">
        <f t="shared" si="1"/>
        <v>7</v>
      </c>
      <c r="I13" s="99">
        <f t="shared" si="0"/>
        <v>80</v>
      </c>
    </row>
    <row r="14" spans="1:9" x14ac:dyDescent="0.25">
      <c r="A14" s="38" t="str">
        <f>'SH08'!A11</f>
        <v>SH08</v>
      </c>
      <c r="B14" s="39" t="str">
        <f>'SH08'!B11</f>
        <v>Jack Perkins</v>
      </c>
      <c r="C14" s="39" t="str">
        <f>'SH08'!C11</f>
        <v>Riverdaire Warregah</v>
      </c>
      <c r="D14" s="39" t="str">
        <f>'SH08'!D11</f>
        <v>The Scots PGC College</v>
      </c>
      <c r="E14" s="39">
        <f>'SH08'!E11</f>
        <v>2024</v>
      </c>
      <c r="F14" s="39">
        <f>'SH08'!AP11</f>
        <v>79</v>
      </c>
      <c r="G14" s="39">
        <v>1</v>
      </c>
      <c r="H14" s="39">
        <f t="shared" si="1"/>
        <v>7</v>
      </c>
      <c r="I14" s="77">
        <f t="shared" si="0"/>
        <v>79</v>
      </c>
    </row>
    <row r="15" spans="1:9" hidden="1" x14ac:dyDescent="0.25">
      <c r="A15" s="38" t="str">
        <f>'SH08'!A12</f>
        <v>SH08</v>
      </c>
      <c r="B15" s="39" t="str">
        <f>'SH08'!B12</f>
        <v>Hannah Gordon</v>
      </c>
      <c r="C15" s="39" t="str">
        <f>'SH08'!C12</f>
        <v>Cee Dee Moonshot</v>
      </c>
      <c r="D15" s="39" t="str">
        <f>'SH08'!D12</f>
        <v>The Scots PGC College</v>
      </c>
      <c r="E15" s="39">
        <f>'SH08'!E12</f>
        <v>2073</v>
      </c>
      <c r="F15" s="39">
        <f>'SH08'!AP12</f>
        <v>0</v>
      </c>
      <c r="G15" s="39">
        <v>1</v>
      </c>
      <c r="H15" s="39">
        <f t="shared" si="1"/>
        <v>7</v>
      </c>
      <c r="I15" s="77">
        <f t="shared" si="0"/>
        <v>0</v>
      </c>
    </row>
    <row r="16" spans="1:9" hidden="1" x14ac:dyDescent="0.25">
      <c r="A16" s="38" t="str">
        <f>'SH09'!A7</f>
        <v>SH09</v>
      </c>
      <c r="B16" s="39" t="str">
        <f>'SH09'!B7</f>
        <v>Brooke Boland</v>
      </c>
      <c r="C16" s="39" t="str">
        <f>'SH09'!C7</f>
        <v>Platnium Class Act</v>
      </c>
      <c r="D16" s="39" t="str">
        <f>'SH09'!D7</f>
        <v>St Johns Catholic School</v>
      </c>
      <c r="E16" s="39">
        <f>'SH09'!E7</f>
        <v>6329</v>
      </c>
      <c r="F16" s="39">
        <f>'SH09'!AP7</f>
        <v>90</v>
      </c>
      <c r="G16" s="39">
        <v>1</v>
      </c>
      <c r="H16" s="39">
        <f t="shared" si="1"/>
        <v>1</v>
      </c>
      <c r="I16" s="77">
        <f t="shared" si="0"/>
        <v>0</v>
      </c>
    </row>
    <row r="17" spans="1:9" hidden="1" x14ac:dyDescent="0.25">
      <c r="A17" s="97" t="str">
        <f>'SH10'!A7</f>
        <v>SH10</v>
      </c>
      <c r="B17" s="98" t="str">
        <f>'SH10'!B7</f>
        <v>Danneika Lyons</v>
      </c>
      <c r="C17" s="98" t="str">
        <f>'SH10'!C7</f>
        <v>Grenadier Sequin</v>
      </c>
      <c r="D17" s="98" t="str">
        <f>'SH10'!D7</f>
        <v>St Ursulas College</v>
      </c>
      <c r="E17" s="98">
        <f>'SH10'!E7</f>
        <v>7368</v>
      </c>
      <c r="F17" s="98">
        <f>'SH10'!AP7</f>
        <v>0</v>
      </c>
      <c r="G17" s="98">
        <v>1</v>
      </c>
      <c r="H17" s="98">
        <f t="shared" si="1"/>
        <v>1</v>
      </c>
      <c r="I17" s="99">
        <f t="shared" si="0"/>
        <v>0</v>
      </c>
    </row>
    <row r="18" spans="1:9" hidden="1" x14ac:dyDescent="0.25">
      <c r="A18" s="97" t="str">
        <f>'SH10'!A8</f>
        <v>SH10</v>
      </c>
      <c r="B18" s="98" t="str">
        <f>'SH10'!B8</f>
        <v>Piper Wise</v>
      </c>
      <c r="C18" s="98" t="str">
        <f>'SH10'!C8</f>
        <v>Girl Power</v>
      </c>
      <c r="D18" s="98" t="str">
        <f>'SH10'!D8</f>
        <v>The Glennie School</v>
      </c>
      <c r="E18" s="98">
        <f>'SH10'!E8</f>
        <v>0</v>
      </c>
      <c r="F18" s="98">
        <f>'SH10'!AP8</f>
        <v>0</v>
      </c>
      <c r="G18" s="98">
        <v>1</v>
      </c>
      <c r="H18" s="98">
        <f t="shared" si="1"/>
        <v>4</v>
      </c>
      <c r="I18" s="99">
        <f t="shared" si="0"/>
        <v>0</v>
      </c>
    </row>
    <row r="19" spans="1:9" x14ac:dyDescent="0.25">
      <c r="A19" s="38" t="str">
        <f>'SH11'!A7</f>
        <v>SH11</v>
      </c>
      <c r="B19" s="39" t="str">
        <f>'SH11'!B7</f>
        <v>Piper Wise</v>
      </c>
      <c r="C19" s="39" t="str">
        <f>'SH11'!C7</f>
        <v>Garnet Talisman</v>
      </c>
      <c r="D19" s="39" t="str">
        <f>'SH11'!D7</f>
        <v>The Glennie School</v>
      </c>
      <c r="E19" s="39">
        <f>'SH11'!E7</f>
        <v>6261</v>
      </c>
      <c r="F19" s="39">
        <f>'SH11'!AP7</f>
        <v>90</v>
      </c>
      <c r="G19" s="39">
        <v>1</v>
      </c>
      <c r="H19" s="39">
        <f>SUMIF($D$3:$D$21,D19,$G$3:$G$21)</f>
        <v>4</v>
      </c>
      <c r="I19" s="77">
        <f t="shared" si="0"/>
        <v>90</v>
      </c>
    </row>
    <row r="20" spans="1:9" hidden="1" x14ac:dyDescent="0.25">
      <c r="A20" s="38" t="str">
        <f>'SH11'!A8</f>
        <v>SH11</v>
      </c>
      <c r="B20" s="39" t="str">
        <f>'SH11'!B8</f>
        <v>Natasha Paganin</v>
      </c>
      <c r="C20" s="39" t="str">
        <f>'SH11'!C8</f>
        <v>Garnet Tendance</v>
      </c>
      <c r="D20" s="39" t="str">
        <f>'SH11'!D8</f>
        <v>The Scots PGC College</v>
      </c>
      <c r="E20" s="39">
        <f>'SH11'!E8</f>
        <v>2172</v>
      </c>
      <c r="F20" s="39">
        <f>'SH11'!AP8</f>
        <v>87</v>
      </c>
      <c r="G20" s="39">
        <v>1</v>
      </c>
      <c r="H20" s="39">
        <f>SUMIF($D$3:$D$21,D20,$G$3:$G$21)</f>
        <v>7</v>
      </c>
      <c r="I20" s="77">
        <f t="shared" si="0"/>
        <v>87</v>
      </c>
    </row>
    <row r="21" spans="1:9" ht="15.75" hidden="1" thickBot="1" x14ac:dyDescent="0.3">
      <c r="A21" s="40"/>
      <c r="B21" s="41"/>
      <c r="C21" s="41"/>
      <c r="D21" s="41"/>
      <c r="E21" s="41"/>
      <c r="F21" s="41"/>
      <c r="G21" s="41"/>
      <c r="H21" s="41"/>
      <c r="I21" s="58"/>
    </row>
    <row r="22" spans="1:9" hidden="1" x14ac:dyDescent="0.25">
      <c r="F22">
        <f>SUM(F3:F21)</f>
        <v>1125</v>
      </c>
    </row>
    <row r="23" spans="1:9" hidden="1" x14ac:dyDescent="0.25">
      <c r="F23">
        <f>'SH06'!AP19+'SH07'!AP19+'SH08'!AP19+'SH09'!AP19+'SH10'!AP18+'SH11'!AP19</f>
        <v>1125</v>
      </c>
    </row>
    <row r="26" spans="1:9" ht="21" x14ac:dyDescent="0.35">
      <c r="A26" s="4" t="s">
        <v>1508</v>
      </c>
      <c r="B26" s="3"/>
      <c r="C26" s="3"/>
      <c r="D26" s="3"/>
      <c r="E26" s="3"/>
    </row>
    <row r="27" spans="1:9" x14ac:dyDescent="0.25">
      <c r="A27" s="91" t="s">
        <v>9</v>
      </c>
      <c r="B27" s="92" t="s">
        <v>10</v>
      </c>
      <c r="C27" s="92" t="s">
        <v>115</v>
      </c>
      <c r="D27" s="92" t="s">
        <v>116</v>
      </c>
      <c r="E27" s="92" t="s">
        <v>11</v>
      </c>
      <c r="F27" s="91" t="s">
        <v>12</v>
      </c>
    </row>
    <row r="28" spans="1:9" x14ac:dyDescent="0.25">
      <c r="A28" s="93" t="s">
        <v>58</v>
      </c>
      <c r="B28" s="94" t="s">
        <v>365</v>
      </c>
      <c r="C28" s="94" t="s">
        <v>1583</v>
      </c>
      <c r="D28" s="94" t="s">
        <v>1565</v>
      </c>
      <c r="E28" s="94">
        <f>SUMIFS($I$3:$I$21,$B$3:$B$21,B28,$C$3:$C$21,C28,$D$3:$D$21,D28)</f>
        <v>88</v>
      </c>
      <c r="F28" s="93">
        <v>1</v>
      </c>
    </row>
    <row r="29" spans="1:9" x14ac:dyDescent="0.25">
      <c r="A29" s="93" t="s">
        <v>66</v>
      </c>
      <c r="B29" s="94" t="s">
        <v>437</v>
      </c>
      <c r="C29" s="94" t="s">
        <v>1603</v>
      </c>
      <c r="D29" s="94" t="s">
        <v>1565</v>
      </c>
      <c r="E29" s="94">
        <f>SUMIFS($I$3:$I$21,$B$3:$B$21,B29,$C$3:$C$21,C29,$D$3:$D$21,D29)</f>
        <v>87</v>
      </c>
      <c r="F29" s="93">
        <v>1</v>
      </c>
    </row>
    <row r="30" spans="1:9" x14ac:dyDescent="0.25">
      <c r="A30" s="93" t="s">
        <v>62</v>
      </c>
      <c r="B30" s="94" t="s">
        <v>373</v>
      </c>
      <c r="C30" s="94" t="s">
        <v>1589</v>
      </c>
      <c r="D30" s="94" t="s">
        <v>1565</v>
      </c>
      <c r="E30" s="94">
        <f>SUMIFS($I$3:$I$21,$B$3:$B$21,B30,$C$3:$C$21,C30,$D$3:$D$21,D30)</f>
        <v>80</v>
      </c>
      <c r="F30" s="93">
        <v>1</v>
      </c>
    </row>
    <row r="31" spans="1:9" x14ac:dyDescent="0.25">
      <c r="A31" s="93" t="s">
        <v>62</v>
      </c>
      <c r="B31" s="94" t="s">
        <v>381</v>
      </c>
      <c r="C31" s="94" t="s">
        <v>1584</v>
      </c>
      <c r="D31" s="94" t="s">
        <v>1565</v>
      </c>
      <c r="E31" s="95">
        <f>SUMIFS($I$3:$I$21,$B$3:$B$21,B31,$C$3:$C$21,C31,$D$3:$D$21,D31)</f>
        <v>79</v>
      </c>
      <c r="F31" s="93">
        <v>1</v>
      </c>
    </row>
    <row r="32" spans="1:9" x14ac:dyDescent="0.25">
      <c r="A32" s="2"/>
      <c r="D32" s="26" t="s">
        <v>1505</v>
      </c>
      <c r="E32" s="96">
        <f>SUM(E28:E30)</f>
        <v>255</v>
      </c>
    </row>
    <row r="33" spans="1:6" x14ac:dyDescent="0.25">
      <c r="A33" s="2"/>
    </row>
    <row r="34" spans="1:6" x14ac:dyDescent="0.25">
      <c r="A34" s="2"/>
      <c r="E34">
        <f>SUMIFS($I$3:$I$21,$B$3:$B$21,B34,$C$3:$C$21,C34,$D$3:$D$21,D34)</f>
        <v>0</v>
      </c>
    </row>
    <row r="35" spans="1:6" x14ac:dyDescent="0.25">
      <c r="A35" s="2"/>
      <c r="E35">
        <f>SUMIFS($I$3:$I$21,$B$3:$B$21,B35,$C$3:$C$21,C35,$D$3:$D$21,D35)</f>
        <v>0</v>
      </c>
    </row>
    <row r="36" spans="1:6" x14ac:dyDescent="0.25">
      <c r="A36" s="2"/>
      <c r="E36">
        <f>SUMIFS($I$3:$I$21,$B$3:$B$21,B36,$C$3:$C$21,C36,$D$3:$D$21,D36)</f>
        <v>0</v>
      </c>
    </row>
    <row r="37" spans="1:6" x14ac:dyDescent="0.25">
      <c r="A37" s="2"/>
      <c r="E37">
        <f>SUMIFS($I$3:$I$21,$B$3:$B$21,B37,$C$3:$C$21,C37,$D$3:$D$21,D37)</f>
        <v>0</v>
      </c>
    </row>
    <row r="38" spans="1:6" x14ac:dyDescent="0.25">
      <c r="D38" s="26" t="s">
        <v>1505</v>
      </c>
      <c r="E38" s="25">
        <f>SUM(E34:E36)</f>
        <v>0</v>
      </c>
    </row>
    <row r="40" spans="1:6" x14ac:dyDescent="0.25">
      <c r="A40" s="2"/>
      <c r="E40">
        <f>SUMIFS($I$3:$I$21,$B$3:$B$21,B40,$C$3:$C$21,C40,$D$3:$D$21,D40)</f>
        <v>0</v>
      </c>
    </row>
    <row r="41" spans="1:6" x14ac:dyDescent="0.25">
      <c r="A41" s="2"/>
      <c r="E41">
        <f>SUMIFS($I$3:$I$21,$B$3:$B$21,B41,$C$3:$C$21,C41,$D$3:$D$21,D41)</f>
        <v>0</v>
      </c>
    </row>
    <row r="42" spans="1:6" x14ac:dyDescent="0.25">
      <c r="A42" s="2"/>
      <c r="E42">
        <f>SUMIFS($I$3:$I$21,$B$3:$B$21,B42,$C$3:$C$21,C42,$D$3:$D$21,D42)</f>
        <v>0</v>
      </c>
    </row>
    <row r="43" spans="1:6" x14ac:dyDescent="0.25">
      <c r="A43" s="2"/>
      <c r="E43">
        <f>SUMIFS($I$3:$I$21,$B$3:$B$21,B43,$C$3:$C$21,C43,$D$3:$D$21,D43)</f>
        <v>0</v>
      </c>
    </row>
    <row r="44" spans="1:6" x14ac:dyDescent="0.25">
      <c r="D44" s="26" t="s">
        <v>1505</v>
      </c>
      <c r="E44" s="25">
        <f>SUM(E40:E42)</f>
        <v>0</v>
      </c>
    </row>
    <row r="46" spans="1:6" x14ac:dyDescent="0.25">
      <c r="A46" t="s">
        <v>58</v>
      </c>
      <c r="B46" t="s">
        <v>365</v>
      </c>
      <c r="C46" t="s">
        <v>1583</v>
      </c>
      <c r="D46" t="s">
        <v>1565</v>
      </c>
      <c r="E46">
        <v>7701</v>
      </c>
      <c r="F46">
        <v>88</v>
      </c>
    </row>
    <row r="47" spans="1:6" x14ac:dyDescent="0.25">
      <c r="A47" t="s">
        <v>66</v>
      </c>
      <c r="B47" t="s">
        <v>437</v>
      </c>
      <c r="C47" t="s">
        <v>1603</v>
      </c>
      <c r="D47" t="s">
        <v>1565</v>
      </c>
      <c r="E47">
        <v>2172</v>
      </c>
      <c r="F47">
        <v>87</v>
      </c>
    </row>
    <row r="48" spans="1:6" x14ac:dyDescent="0.25">
      <c r="A48" t="s">
        <v>54</v>
      </c>
      <c r="B48" t="s">
        <v>365</v>
      </c>
      <c r="C48" t="s">
        <v>1598</v>
      </c>
      <c r="D48" t="s">
        <v>1565</v>
      </c>
      <c r="E48">
        <v>7540</v>
      </c>
      <c r="F48">
        <v>86</v>
      </c>
    </row>
    <row r="49" spans="1:6" x14ac:dyDescent="0.25">
      <c r="A49" t="s">
        <v>62</v>
      </c>
      <c r="B49" t="s">
        <v>373</v>
      </c>
      <c r="C49" t="s">
        <v>1589</v>
      </c>
      <c r="D49" t="s">
        <v>1565</v>
      </c>
      <c r="E49">
        <v>7944</v>
      </c>
      <c r="F49">
        <v>80</v>
      </c>
    </row>
    <row r="50" spans="1:6" x14ac:dyDescent="0.25">
      <c r="A50" t="s">
        <v>62</v>
      </c>
      <c r="B50" t="s">
        <v>381</v>
      </c>
      <c r="C50" t="s">
        <v>1584</v>
      </c>
      <c r="D50" t="s">
        <v>1565</v>
      </c>
      <c r="E50">
        <v>2024</v>
      </c>
      <c r="F50">
        <v>79</v>
      </c>
    </row>
    <row r="51" spans="1:6" x14ac:dyDescent="0.25">
      <c r="A51" t="s">
        <v>54</v>
      </c>
      <c r="B51" t="s">
        <v>1210</v>
      </c>
      <c r="C51" t="s">
        <v>1599</v>
      </c>
      <c r="D51" t="s">
        <v>1565</v>
      </c>
      <c r="E51">
        <v>2212</v>
      </c>
      <c r="F51">
        <v>0</v>
      </c>
    </row>
    <row r="52" spans="1:6" x14ac:dyDescent="0.25">
      <c r="A52" t="s">
        <v>62</v>
      </c>
      <c r="B52" t="s">
        <v>1170</v>
      </c>
      <c r="C52" t="s">
        <v>1588</v>
      </c>
      <c r="D52" t="s">
        <v>1565</v>
      </c>
      <c r="E52">
        <v>2073</v>
      </c>
      <c r="F52">
        <v>0</v>
      </c>
    </row>
  </sheetData>
  <autoFilter ref="A2:I23" xr:uid="{BEFAC63F-1303-4FC0-B0AB-3BD7E8A290B5}">
    <filterColumn colId="7">
      <filters>
        <filter val="7"/>
      </filters>
    </filterColumn>
  </autoFilter>
  <sortState ref="A46:F52">
    <sortCondition descending="1" ref="F46:F52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DC3CE-8801-426B-B780-072298DF5EAD}">
  <dimension ref="A1:F100"/>
  <sheetViews>
    <sheetView workbookViewId="0">
      <selection activeCell="F6" sqref="F6"/>
    </sheetView>
  </sheetViews>
  <sheetFormatPr defaultRowHeight="15" x14ac:dyDescent="0.25"/>
  <cols>
    <col min="1" max="1" width="12.85546875" customWidth="1"/>
    <col min="2" max="2" width="18.85546875" customWidth="1"/>
    <col min="3" max="3" width="24.85546875" customWidth="1"/>
    <col min="4" max="4" width="35.5703125" customWidth="1"/>
    <col min="5" max="5" width="24.140625" style="67" customWidth="1"/>
  </cols>
  <sheetData>
    <row r="1" spans="1:6" ht="18.75" x14ac:dyDescent="0.3">
      <c r="A1" s="61"/>
      <c r="B1" s="61"/>
      <c r="C1" s="62" t="s">
        <v>1605</v>
      </c>
      <c r="D1" s="61"/>
      <c r="E1" s="63"/>
    </row>
    <row r="3" spans="1:6" x14ac:dyDescent="0.25">
      <c r="A3" s="64" t="s">
        <v>1606</v>
      </c>
      <c r="B3" s="64" t="s">
        <v>1607</v>
      </c>
      <c r="C3" s="64" t="s">
        <v>192</v>
      </c>
      <c r="D3" s="64" t="s">
        <v>116</v>
      </c>
      <c r="E3" s="65" t="s">
        <v>1608</v>
      </c>
    </row>
    <row r="4" spans="1:6" x14ac:dyDescent="0.25">
      <c r="A4" s="64" t="s">
        <v>1609</v>
      </c>
      <c r="B4" s="64"/>
      <c r="C4" s="64"/>
      <c r="D4" s="64"/>
      <c r="E4" s="65"/>
    </row>
    <row r="5" spans="1:6" x14ac:dyDescent="0.25">
      <c r="A5">
        <v>7917</v>
      </c>
      <c r="B5" t="s">
        <v>1578</v>
      </c>
      <c r="C5" t="s">
        <v>1579</v>
      </c>
      <c r="D5" t="s">
        <v>118</v>
      </c>
      <c r="E5" s="66" t="s">
        <v>1610</v>
      </c>
      <c r="F5">
        <v>1</v>
      </c>
    </row>
    <row r="6" spans="1:6" x14ac:dyDescent="0.25">
      <c r="A6">
        <v>7762</v>
      </c>
      <c r="B6" t="s">
        <v>1575</v>
      </c>
      <c r="C6" t="s">
        <v>1580</v>
      </c>
      <c r="D6" t="s">
        <v>1577</v>
      </c>
      <c r="F6">
        <v>1</v>
      </c>
    </row>
    <row r="7" spans="1:6" x14ac:dyDescent="0.25">
      <c r="A7">
        <v>7685</v>
      </c>
      <c r="B7" t="s">
        <v>600</v>
      </c>
      <c r="C7" t="s">
        <v>1581</v>
      </c>
      <c r="D7" t="s">
        <v>1565</v>
      </c>
      <c r="F7">
        <v>1</v>
      </c>
    </row>
    <row r="9" spans="1:6" x14ac:dyDescent="0.25">
      <c r="E9" s="68" t="s">
        <v>1611</v>
      </c>
    </row>
    <row r="10" spans="1:6" x14ac:dyDescent="0.25">
      <c r="A10" s="69" t="s">
        <v>1606</v>
      </c>
      <c r="B10" s="69" t="s">
        <v>1607</v>
      </c>
      <c r="C10" s="69" t="s">
        <v>192</v>
      </c>
      <c r="D10" s="69" t="s">
        <v>116</v>
      </c>
      <c r="E10" s="65" t="s">
        <v>1608</v>
      </c>
    </row>
    <row r="11" spans="1:6" x14ac:dyDescent="0.25">
      <c r="A11" s="69" t="s">
        <v>1612</v>
      </c>
      <c r="B11" s="69"/>
      <c r="C11" s="69"/>
      <c r="D11" s="69"/>
      <c r="E11" s="70"/>
    </row>
    <row r="12" spans="1:6" x14ac:dyDescent="0.25">
      <c r="A12">
        <v>2024</v>
      </c>
      <c r="B12" t="s">
        <v>381</v>
      </c>
      <c r="C12" t="s">
        <v>1584</v>
      </c>
      <c r="D12" t="s">
        <v>1585</v>
      </c>
      <c r="E12" s="66" t="s">
        <v>1613</v>
      </c>
      <c r="F12">
        <v>1</v>
      </c>
    </row>
    <row r="14" spans="1:6" x14ac:dyDescent="0.25">
      <c r="A14">
        <v>7089</v>
      </c>
      <c r="B14" t="s">
        <v>648</v>
      </c>
      <c r="C14" t="s">
        <v>1586</v>
      </c>
      <c r="D14" t="s">
        <v>816</v>
      </c>
      <c r="F14">
        <v>1</v>
      </c>
    </row>
    <row r="15" spans="1:6" x14ac:dyDescent="0.25">
      <c r="A15">
        <v>7735</v>
      </c>
      <c r="B15" t="s">
        <v>1114</v>
      </c>
      <c r="C15" t="s">
        <v>1587</v>
      </c>
      <c r="D15" t="s">
        <v>1570</v>
      </c>
      <c r="F15">
        <v>1</v>
      </c>
    </row>
    <row r="16" spans="1:6" x14ac:dyDescent="0.25">
      <c r="A16">
        <v>2073</v>
      </c>
      <c r="B16" t="s">
        <v>1170</v>
      </c>
      <c r="C16" t="s">
        <v>1588</v>
      </c>
      <c r="D16" t="s">
        <v>1585</v>
      </c>
      <c r="F16">
        <v>1</v>
      </c>
    </row>
    <row r="17" spans="1:6" x14ac:dyDescent="0.25">
      <c r="A17">
        <v>7944</v>
      </c>
      <c r="B17" t="s">
        <v>373</v>
      </c>
      <c r="C17" t="s">
        <v>1589</v>
      </c>
      <c r="D17" t="s">
        <v>1585</v>
      </c>
      <c r="F17">
        <v>1</v>
      </c>
    </row>
    <row r="18" spans="1:6" x14ac:dyDescent="0.25">
      <c r="A18">
        <v>2010</v>
      </c>
      <c r="B18" t="s">
        <v>1232</v>
      </c>
      <c r="C18" t="s">
        <v>1590</v>
      </c>
      <c r="D18" t="s">
        <v>1237</v>
      </c>
      <c r="F18">
        <v>1</v>
      </c>
    </row>
    <row r="20" spans="1:6" x14ac:dyDescent="0.25">
      <c r="E20" s="68" t="s">
        <v>1611</v>
      </c>
    </row>
    <row r="21" spans="1:6" x14ac:dyDescent="0.25">
      <c r="A21" s="69" t="s">
        <v>1606</v>
      </c>
      <c r="B21" s="69" t="s">
        <v>1607</v>
      </c>
      <c r="C21" s="69" t="s">
        <v>192</v>
      </c>
      <c r="D21" s="69" t="s">
        <v>116</v>
      </c>
      <c r="E21" s="65" t="s">
        <v>1608</v>
      </c>
    </row>
    <row r="22" spans="1:6" x14ac:dyDescent="0.25">
      <c r="A22" s="69" t="s">
        <v>1614</v>
      </c>
      <c r="B22" s="69"/>
      <c r="C22" s="69"/>
      <c r="D22" s="69"/>
      <c r="E22" s="70"/>
    </row>
    <row r="23" spans="1:6" x14ac:dyDescent="0.25">
      <c r="A23">
        <v>2172</v>
      </c>
      <c r="B23" t="s">
        <v>437</v>
      </c>
      <c r="C23" t="s">
        <v>1603</v>
      </c>
      <c r="D23" t="s">
        <v>1565</v>
      </c>
      <c r="E23" s="66" t="s">
        <v>1615</v>
      </c>
      <c r="F23">
        <v>1</v>
      </c>
    </row>
    <row r="24" spans="1:6" x14ac:dyDescent="0.25">
      <c r="A24">
        <v>6261</v>
      </c>
      <c r="B24" t="s">
        <v>1093</v>
      </c>
      <c r="C24" t="s">
        <v>1604</v>
      </c>
      <c r="D24" t="s">
        <v>1570</v>
      </c>
      <c r="F24">
        <v>1</v>
      </c>
    </row>
    <row r="27" spans="1:6" x14ac:dyDescent="0.25">
      <c r="E27" s="68" t="s">
        <v>1616</v>
      </c>
    </row>
    <row r="28" spans="1:6" x14ac:dyDescent="0.25">
      <c r="A28" s="69" t="s">
        <v>1606</v>
      </c>
      <c r="B28" s="69" t="s">
        <v>1607</v>
      </c>
      <c r="C28" s="69" t="s">
        <v>192</v>
      </c>
      <c r="D28" s="69" t="s">
        <v>116</v>
      </c>
      <c r="E28" s="65" t="s">
        <v>1608</v>
      </c>
    </row>
    <row r="29" spans="1:6" x14ac:dyDescent="0.25">
      <c r="A29" s="69" t="s">
        <v>1617</v>
      </c>
      <c r="B29" s="69"/>
      <c r="C29" s="69"/>
      <c r="D29" s="69"/>
      <c r="E29" s="70"/>
    </row>
    <row r="30" spans="1:6" x14ac:dyDescent="0.25">
      <c r="A30">
        <v>2199</v>
      </c>
      <c r="B30" t="s">
        <v>985</v>
      </c>
      <c r="C30" t="s">
        <v>1564</v>
      </c>
      <c r="D30" t="s">
        <v>1565</v>
      </c>
      <c r="E30" s="71" t="s">
        <v>1618</v>
      </c>
      <c r="F30">
        <v>1</v>
      </c>
    </row>
    <row r="31" spans="1:6" x14ac:dyDescent="0.25">
      <c r="A31">
        <v>7592</v>
      </c>
      <c r="B31" t="s">
        <v>123</v>
      </c>
      <c r="C31" t="s">
        <v>1566</v>
      </c>
      <c r="D31" t="s">
        <v>1565</v>
      </c>
      <c r="E31" s="68"/>
      <c r="F31">
        <v>1</v>
      </c>
    </row>
    <row r="32" spans="1:6" x14ac:dyDescent="0.25">
      <c r="E32" s="68"/>
    </row>
    <row r="33" spans="1:6" x14ac:dyDescent="0.25">
      <c r="E33" s="68"/>
    </row>
    <row r="34" spans="1:6" x14ac:dyDescent="0.25">
      <c r="A34" s="69" t="s">
        <v>1606</v>
      </c>
      <c r="B34" s="69" t="s">
        <v>1607</v>
      </c>
      <c r="C34" s="69" t="s">
        <v>192</v>
      </c>
      <c r="D34" s="69" t="s">
        <v>116</v>
      </c>
      <c r="E34" s="65" t="s">
        <v>1608</v>
      </c>
    </row>
    <row r="35" spans="1:6" x14ac:dyDescent="0.25">
      <c r="A35" s="69" t="s">
        <v>1619</v>
      </c>
      <c r="B35" s="69"/>
      <c r="C35" s="69"/>
      <c r="D35" s="69"/>
      <c r="E35" s="70"/>
    </row>
    <row r="36" spans="1:6" x14ac:dyDescent="0.25">
      <c r="A36">
        <v>7916</v>
      </c>
      <c r="B36" t="s">
        <v>1567</v>
      </c>
      <c r="C36" t="s">
        <v>1568</v>
      </c>
      <c r="D36" t="s">
        <v>118</v>
      </c>
      <c r="E36" s="71" t="s">
        <v>1620</v>
      </c>
      <c r="F36">
        <v>1</v>
      </c>
    </row>
    <row r="37" spans="1:6" x14ac:dyDescent="0.25">
      <c r="A37">
        <v>7832</v>
      </c>
      <c r="B37" t="s">
        <v>130</v>
      </c>
      <c r="C37" t="s">
        <v>1569</v>
      </c>
      <c r="D37" t="s">
        <v>1570</v>
      </c>
      <c r="E37" s="68"/>
      <c r="F37">
        <v>1</v>
      </c>
    </row>
    <row r="38" spans="1:6" x14ac:dyDescent="0.25">
      <c r="E38" s="68"/>
    </row>
    <row r="39" spans="1:6" x14ac:dyDescent="0.25">
      <c r="E39" s="68"/>
    </row>
    <row r="40" spans="1:6" x14ac:dyDescent="0.25">
      <c r="E40" s="68"/>
    </row>
    <row r="41" spans="1:6" x14ac:dyDescent="0.25">
      <c r="E41" s="68"/>
    </row>
    <row r="42" spans="1:6" x14ac:dyDescent="0.25">
      <c r="A42" s="72" t="s">
        <v>1621</v>
      </c>
      <c r="B42" s="72"/>
      <c r="C42" s="72"/>
      <c r="D42" s="72"/>
      <c r="E42" s="73"/>
    </row>
    <row r="43" spans="1:6" x14ac:dyDescent="0.25">
      <c r="E43" s="68"/>
    </row>
    <row r="44" spans="1:6" x14ac:dyDescent="0.25">
      <c r="E44" s="68"/>
    </row>
    <row r="45" spans="1:6" x14ac:dyDescent="0.25">
      <c r="E45" s="68"/>
    </row>
    <row r="46" spans="1:6" x14ac:dyDescent="0.25">
      <c r="E46" s="68"/>
    </row>
    <row r="47" spans="1:6" x14ac:dyDescent="0.25">
      <c r="E47" s="68"/>
    </row>
    <row r="48" spans="1:6" x14ac:dyDescent="0.25">
      <c r="E48" s="68"/>
    </row>
    <row r="49" spans="1:6" x14ac:dyDescent="0.25">
      <c r="A49" s="69" t="s">
        <v>1606</v>
      </c>
      <c r="B49" s="69" t="s">
        <v>1607</v>
      </c>
      <c r="C49" s="69" t="s">
        <v>192</v>
      </c>
      <c r="D49" s="69" t="s">
        <v>116</v>
      </c>
      <c r="E49" s="65" t="s">
        <v>1608</v>
      </c>
    </row>
    <row r="50" spans="1:6" x14ac:dyDescent="0.25">
      <c r="A50" s="69" t="s">
        <v>1622</v>
      </c>
      <c r="B50" s="69"/>
      <c r="C50" s="69"/>
      <c r="D50" s="69"/>
      <c r="E50" s="70"/>
    </row>
    <row r="51" spans="1:6" x14ac:dyDescent="0.25">
      <c r="E51" s="66" t="s">
        <v>1623</v>
      </c>
    </row>
    <row r="52" spans="1:6" x14ac:dyDescent="0.25">
      <c r="A52">
        <v>2126</v>
      </c>
      <c r="B52" t="s">
        <v>119</v>
      </c>
      <c r="C52" t="s">
        <v>1571</v>
      </c>
      <c r="D52" t="s">
        <v>1572</v>
      </c>
      <c r="F52">
        <v>1</v>
      </c>
    </row>
    <row r="53" spans="1:6" x14ac:dyDescent="0.25">
      <c r="A53">
        <v>2124</v>
      </c>
      <c r="B53" t="s">
        <v>126</v>
      </c>
      <c r="C53" t="s">
        <v>1573</v>
      </c>
      <c r="D53" t="s">
        <v>1574</v>
      </c>
      <c r="F53">
        <v>1</v>
      </c>
    </row>
    <row r="54" spans="1:6" x14ac:dyDescent="0.25">
      <c r="A54">
        <v>6787</v>
      </c>
      <c r="B54" t="s">
        <v>1575</v>
      </c>
      <c r="C54" t="s">
        <v>1576</v>
      </c>
      <c r="D54" t="s">
        <v>1577</v>
      </c>
      <c r="F54">
        <v>1</v>
      </c>
    </row>
    <row r="59" spans="1:6" x14ac:dyDescent="0.25">
      <c r="A59" s="69" t="s">
        <v>1606</v>
      </c>
      <c r="B59" s="69" t="s">
        <v>1607</v>
      </c>
      <c r="C59" s="69" t="s">
        <v>192</v>
      </c>
      <c r="D59" s="69" t="s">
        <v>116</v>
      </c>
      <c r="E59" s="65" t="s">
        <v>1608</v>
      </c>
    </row>
    <row r="60" spans="1:6" x14ac:dyDescent="0.25">
      <c r="A60" s="69" t="s">
        <v>1624</v>
      </c>
      <c r="B60" s="69"/>
      <c r="C60" s="69"/>
      <c r="D60" s="69"/>
      <c r="E60" s="70"/>
    </row>
    <row r="61" spans="1:6" x14ac:dyDescent="0.25">
      <c r="A61">
        <v>7111</v>
      </c>
      <c r="B61" t="s">
        <v>1232</v>
      </c>
      <c r="C61" t="s">
        <v>1582</v>
      </c>
      <c r="D61" t="s">
        <v>1237</v>
      </c>
      <c r="E61" s="66" t="s">
        <v>1625</v>
      </c>
      <c r="F61">
        <v>1</v>
      </c>
    </row>
    <row r="62" spans="1:6" x14ac:dyDescent="0.25">
      <c r="A62">
        <v>7701</v>
      </c>
      <c r="B62" t="s">
        <v>365</v>
      </c>
      <c r="C62" t="s">
        <v>1583</v>
      </c>
      <c r="D62" t="s">
        <v>1565</v>
      </c>
      <c r="F62">
        <v>1</v>
      </c>
    </row>
    <row r="67" spans="1:6" x14ac:dyDescent="0.25">
      <c r="A67" s="69" t="s">
        <v>1606</v>
      </c>
      <c r="B67" s="69" t="s">
        <v>1607</v>
      </c>
      <c r="C67" s="69" t="s">
        <v>192</v>
      </c>
      <c r="D67" s="69" t="s">
        <v>116</v>
      </c>
      <c r="E67" s="70" t="s">
        <v>10</v>
      </c>
    </row>
    <row r="68" spans="1:6" x14ac:dyDescent="0.25">
      <c r="A68" s="69" t="s">
        <v>1626</v>
      </c>
      <c r="B68" s="69"/>
      <c r="C68" s="69"/>
      <c r="D68" s="69"/>
      <c r="E68" s="70"/>
    </row>
    <row r="69" spans="1:6" x14ac:dyDescent="0.25">
      <c r="A69">
        <v>6329</v>
      </c>
      <c r="B69" t="s">
        <v>744</v>
      </c>
      <c r="C69" t="s">
        <v>1591</v>
      </c>
      <c r="D69" t="s">
        <v>1592</v>
      </c>
      <c r="E69" s="74" t="s">
        <v>1627</v>
      </c>
      <c r="F69">
        <v>1</v>
      </c>
    </row>
    <row r="70" spans="1:6" x14ac:dyDescent="0.25">
      <c r="E70" s="75"/>
    </row>
    <row r="71" spans="1:6" x14ac:dyDescent="0.25">
      <c r="E71" s="75"/>
    </row>
    <row r="72" spans="1:6" x14ac:dyDescent="0.25">
      <c r="E72" s="75"/>
    </row>
    <row r="73" spans="1:6" x14ac:dyDescent="0.25">
      <c r="E73" s="75"/>
    </row>
    <row r="74" spans="1:6" x14ac:dyDescent="0.25">
      <c r="A74" s="69" t="s">
        <v>1606</v>
      </c>
      <c r="B74" s="69" t="s">
        <v>1607</v>
      </c>
      <c r="C74" s="69" t="s">
        <v>192</v>
      </c>
      <c r="D74" s="69" t="s">
        <v>116</v>
      </c>
      <c r="E74" s="70" t="s">
        <v>10</v>
      </c>
    </row>
    <row r="75" spans="1:6" x14ac:dyDescent="0.25">
      <c r="A75" s="69" t="s">
        <v>1628</v>
      </c>
      <c r="B75" s="69"/>
      <c r="C75" s="69"/>
      <c r="D75" s="69"/>
      <c r="E75" s="70"/>
    </row>
    <row r="76" spans="1:6" x14ac:dyDescent="0.25">
      <c r="A76">
        <v>7350</v>
      </c>
      <c r="B76" t="s">
        <v>129</v>
      </c>
      <c r="C76" t="s">
        <v>1602</v>
      </c>
      <c r="D76" t="s">
        <v>1570</v>
      </c>
      <c r="E76" s="74" t="s">
        <v>1629</v>
      </c>
      <c r="F76">
        <v>1</v>
      </c>
    </row>
    <row r="77" spans="1:6" x14ac:dyDescent="0.25">
      <c r="E77" s="75"/>
    </row>
    <row r="78" spans="1:6" x14ac:dyDescent="0.25">
      <c r="E78" s="75"/>
    </row>
    <row r="79" spans="1:6" x14ac:dyDescent="0.25">
      <c r="E79" s="75"/>
    </row>
    <row r="80" spans="1:6" x14ac:dyDescent="0.25">
      <c r="E80" s="75"/>
    </row>
    <row r="81" spans="1:6" x14ac:dyDescent="0.25">
      <c r="E81" s="75"/>
    </row>
    <row r="82" spans="1:6" x14ac:dyDescent="0.25">
      <c r="A82" s="69" t="s">
        <v>1606</v>
      </c>
      <c r="B82" s="69" t="s">
        <v>1607</v>
      </c>
      <c r="C82" s="69" t="s">
        <v>192</v>
      </c>
      <c r="D82" s="69" t="s">
        <v>116</v>
      </c>
      <c r="E82" s="70" t="s">
        <v>10</v>
      </c>
    </row>
    <row r="83" spans="1:6" x14ac:dyDescent="0.25">
      <c r="A83" s="69" t="s">
        <v>1630</v>
      </c>
      <c r="B83" s="69"/>
      <c r="C83" s="69"/>
      <c r="D83" s="69"/>
      <c r="E83" s="70"/>
    </row>
    <row r="84" spans="1:6" x14ac:dyDescent="0.25">
      <c r="A84">
        <v>7368</v>
      </c>
      <c r="B84" t="s">
        <v>642</v>
      </c>
      <c r="C84" t="s">
        <v>1593</v>
      </c>
      <c r="D84" t="s">
        <v>1594</v>
      </c>
      <c r="E84" s="74" t="s">
        <v>1631</v>
      </c>
      <c r="F84">
        <v>1</v>
      </c>
    </row>
    <row r="85" spans="1:6" x14ac:dyDescent="0.25">
      <c r="B85" t="s">
        <v>1093</v>
      </c>
      <c r="C85" t="s">
        <v>1632</v>
      </c>
      <c r="D85" t="s">
        <v>1570</v>
      </c>
      <c r="E85" s="75"/>
      <c r="F85">
        <v>1</v>
      </c>
    </row>
    <row r="86" spans="1:6" x14ac:dyDescent="0.25">
      <c r="E86" s="75"/>
    </row>
    <row r="87" spans="1:6" x14ac:dyDescent="0.25">
      <c r="E87" s="75"/>
    </row>
    <row r="88" spans="1:6" x14ac:dyDescent="0.25">
      <c r="E88" s="75"/>
    </row>
    <row r="89" spans="1:6" x14ac:dyDescent="0.25">
      <c r="E89" s="75"/>
    </row>
    <row r="90" spans="1:6" x14ac:dyDescent="0.25">
      <c r="A90" s="69" t="s">
        <v>1606</v>
      </c>
      <c r="B90" s="69" t="s">
        <v>1607</v>
      </c>
      <c r="C90" s="69" t="s">
        <v>192</v>
      </c>
      <c r="D90" s="69" t="s">
        <v>116</v>
      </c>
      <c r="E90" s="70" t="s">
        <v>10</v>
      </c>
    </row>
    <row r="91" spans="1:6" x14ac:dyDescent="0.25">
      <c r="A91" s="69" t="s">
        <v>1633</v>
      </c>
      <c r="B91" s="69"/>
      <c r="C91" s="69"/>
      <c r="D91" s="69"/>
      <c r="E91" s="70"/>
    </row>
    <row r="92" spans="1:6" x14ac:dyDescent="0.25">
      <c r="A92">
        <v>2224</v>
      </c>
      <c r="B92" t="s">
        <v>781</v>
      </c>
      <c r="C92" t="s">
        <v>1595</v>
      </c>
      <c r="D92" t="s">
        <v>1596</v>
      </c>
      <c r="E92" s="74" t="s">
        <v>1634</v>
      </c>
      <c r="F92">
        <v>1</v>
      </c>
    </row>
    <row r="93" spans="1:6" x14ac:dyDescent="0.25">
      <c r="A93">
        <v>7955</v>
      </c>
      <c r="B93" t="s">
        <v>862</v>
      </c>
      <c r="C93" t="s">
        <v>1597</v>
      </c>
      <c r="D93" t="s">
        <v>1570</v>
      </c>
      <c r="E93" s="75"/>
      <c r="F93">
        <v>1</v>
      </c>
    </row>
    <row r="94" spans="1:6" x14ac:dyDescent="0.25">
      <c r="A94">
        <v>7540</v>
      </c>
      <c r="B94" t="s">
        <v>365</v>
      </c>
      <c r="C94" t="s">
        <v>1598</v>
      </c>
      <c r="D94" t="s">
        <v>1565</v>
      </c>
      <c r="E94" s="75"/>
      <c r="F94">
        <v>1</v>
      </c>
    </row>
    <row r="95" spans="1:6" x14ac:dyDescent="0.25">
      <c r="A95">
        <v>2212</v>
      </c>
      <c r="B95" t="s">
        <v>1210</v>
      </c>
      <c r="C95" t="s">
        <v>1599</v>
      </c>
      <c r="D95" t="s">
        <v>1565</v>
      </c>
      <c r="E95" s="75"/>
      <c r="F95">
        <v>1</v>
      </c>
    </row>
    <row r="96" spans="1:6" x14ac:dyDescent="0.25">
      <c r="A96">
        <v>7988</v>
      </c>
      <c r="B96" t="s">
        <v>1600</v>
      </c>
      <c r="C96" t="s">
        <v>1601</v>
      </c>
      <c r="D96" t="s">
        <v>816</v>
      </c>
      <c r="E96" s="75"/>
      <c r="F96">
        <v>1</v>
      </c>
    </row>
    <row r="97" spans="1:6" x14ac:dyDescent="0.25">
      <c r="E97" s="75"/>
    </row>
    <row r="98" spans="1:6" x14ac:dyDescent="0.25">
      <c r="A98" s="72" t="s">
        <v>1635</v>
      </c>
      <c r="B98" s="72"/>
      <c r="C98" s="72"/>
      <c r="D98" s="72"/>
      <c r="E98" s="73"/>
      <c r="F98">
        <f>SUM(F5:F97)</f>
        <v>29</v>
      </c>
    </row>
    <row r="99" spans="1:6" x14ac:dyDescent="0.25">
      <c r="E99" s="75"/>
    </row>
    <row r="100" spans="1:6" x14ac:dyDescent="0.25">
      <c r="A100" s="76"/>
      <c r="B100" s="76"/>
      <c r="C100" s="76"/>
      <c r="D100" s="76"/>
      <c r="E100" s="75"/>
    </row>
  </sheetData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CDB7E-6482-469F-AECF-4E647B412846}">
  <dimension ref="A1:L45"/>
  <sheetViews>
    <sheetView workbookViewId="0">
      <selection activeCell="A33" sqref="A33"/>
    </sheetView>
  </sheetViews>
  <sheetFormatPr defaultRowHeight="15" x14ac:dyDescent="0.25"/>
  <cols>
    <col min="1" max="2" width="9.140625" style="2"/>
    <col min="4" max="4" width="13.28515625" bestFit="1" customWidth="1"/>
    <col min="5" max="5" width="35" bestFit="1" customWidth="1"/>
    <col min="6" max="6" width="18" bestFit="1" customWidth="1"/>
    <col min="7" max="8" width="9.140625" style="2"/>
    <col min="10" max="11" width="9.140625" style="2"/>
  </cols>
  <sheetData>
    <row r="1" spans="1:12" x14ac:dyDescent="0.25">
      <c r="A1" s="1" t="s">
        <v>12</v>
      </c>
      <c r="B1" s="1" t="s">
        <v>11</v>
      </c>
      <c r="D1" t="s">
        <v>19</v>
      </c>
      <c r="E1" t="s">
        <v>20</v>
      </c>
      <c r="J1" s="2" t="s">
        <v>17</v>
      </c>
      <c r="K1" s="2" t="s">
        <v>16</v>
      </c>
    </row>
    <row r="2" spans="1:12" x14ac:dyDescent="0.25">
      <c r="A2" s="2">
        <v>1</v>
      </c>
      <c r="B2" s="2">
        <v>30</v>
      </c>
      <c r="D2" t="s">
        <v>30</v>
      </c>
      <c r="E2" t="s">
        <v>31</v>
      </c>
      <c r="F2" t="s">
        <v>99</v>
      </c>
      <c r="J2" s="2" t="s">
        <v>105</v>
      </c>
      <c r="K2" s="2">
        <v>250</v>
      </c>
    </row>
    <row r="3" spans="1:12" x14ac:dyDescent="0.25">
      <c r="A3" s="2">
        <v>2</v>
      </c>
      <c r="B3" s="2">
        <v>29</v>
      </c>
      <c r="D3" t="s">
        <v>25</v>
      </c>
      <c r="E3" t="s">
        <v>26</v>
      </c>
      <c r="F3" t="s">
        <v>99</v>
      </c>
      <c r="J3" s="2" t="s">
        <v>107</v>
      </c>
      <c r="K3" s="2">
        <v>280</v>
      </c>
    </row>
    <row r="4" spans="1:12" x14ac:dyDescent="0.25">
      <c r="A4" s="2">
        <v>3</v>
      </c>
      <c r="B4" s="2">
        <v>28</v>
      </c>
      <c r="D4" t="s">
        <v>46</v>
      </c>
      <c r="E4" t="s">
        <v>47</v>
      </c>
      <c r="F4" t="s">
        <v>99</v>
      </c>
      <c r="J4" s="2" t="s">
        <v>1506</v>
      </c>
      <c r="K4" s="2">
        <v>280</v>
      </c>
    </row>
    <row r="5" spans="1:12" x14ac:dyDescent="0.25">
      <c r="A5" s="2">
        <v>4</v>
      </c>
      <c r="B5" s="2">
        <v>27</v>
      </c>
      <c r="D5" t="s">
        <v>50</v>
      </c>
      <c r="E5" t="s">
        <v>51</v>
      </c>
      <c r="F5" t="s">
        <v>99</v>
      </c>
      <c r="J5" s="2" t="s">
        <v>106</v>
      </c>
      <c r="K5" s="2">
        <v>280</v>
      </c>
    </row>
    <row r="6" spans="1:12" x14ac:dyDescent="0.25">
      <c r="A6" s="2">
        <v>5</v>
      </c>
      <c r="B6" s="2">
        <v>26</v>
      </c>
      <c r="D6" t="s">
        <v>21</v>
      </c>
      <c r="E6" t="s">
        <v>22</v>
      </c>
      <c r="F6" t="s">
        <v>99</v>
      </c>
      <c r="J6" s="2" t="s">
        <v>108</v>
      </c>
      <c r="K6" s="2">
        <v>340</v>
      </c>
      <c r="L6" s="2"/>
    </row>
    <row r="7" spans="1:12" x14ac:dyDescent="0.25">
      <c r="A7" s="2">
        <v>6</v>
      </c>
      <c r="B7" s="2">
        <v>25</v>
      </c>
      <c r="D7" t="s">
        <v>76</v>
      </c>
      <c r="E7" t="s">
        <v>77</v>
      </c>
      <c r="F7" t="s">
        <v>99</v>
      </c>
      <c r="J7" s="2" t="s">
        <v>109</v>
      </c>
      <c r="K7" s="2">
        <v>360</v>
      </c>
      <c r="L7" s="2"/>
    </row>
    <row r="8" spans="1:12" x14ac:dyDescent="0.25">
      <c r="A8" s="2">
        <v>7</v>
      </c>
      <c r="B8" s="2">
        <v>24</v>
      </c>
      <c r="D8" t="s">
        <v>88</v>
      </c>
      <c r="E8" t="s">
        <v>89</v>
      </c>
      <c r="F8" t="s">
        <v>99</v>
      </c>
      <c r="J8" s="2" t="s">
        <v>112</v>
      </c>
      <c r="K8" s="2">
        <v>400</v>
      </c>
    </row>
    <row r="9" spans="1:12" x14ac:dyDescent="0.25">
      <c r="A9" s="2">
        <v>8</v>
      </c>
      <c r="B9" s="2">
        <v>23</v>
      </c>
      <c r="D9" t="s">
        <v>0</v>
      </c>
      <c r="E9" t="s">
        <v>15</v>
      </c>
      <c r="F9" t="s">
        <v>100</v>
      </c>
      <c r="G9" s="2" t="s">
        <v>105</v>
      </c>
      <c r="H9" s="2" t="s">
        <v>107</v>
      </c>
      <c r="J9" s="2" t="s">
        <v>110</v>
      </c>
      <c r="K9" s="2">
        <v>360</v>
      </c>
    </row>
    <row r="10" spans="1:12" x14ac:dyDescent="0.25">
      <c r="A10" s="2">
        <v>9</v>
      </c>
      <c r="B10" s="2">
        <v>22</v>
      </c>
      <c r="D10" t="s">
        <v>1</v>
      </c>
      <c r="E10" t="s">
        <v>71</v>
      </c>
      <c r="F10" t="s">
        <v>100</v>
      </c>
      <c r="G10" s="2" t="s">
        <v>106</v>
      </c>
      <c r="H10" s="2" t="s">
        <v>108</v>
      </c>
      <c r="J10" s="2" t="s">
        <v>113</v>
      </c>
      <c r="K10" s="2">
        <v>370</v>
      </c>
    </row>
    <row r="11" spans="1:12" x14ac:dyDescent="0.25">
      <c r="A11" s="2">
        <v>10</v>
      </c>
      <c r="B11" s="2">
        <v>21</v>
      </c>
      <c r="D11" t="s">
        <v>2</v>
      </c>
      <c r="E11" t="s">
        <v>24</v>
      </c>
      <c r="F11" t="s">
        <v>100</v>
      </c>
      <c r="G11" s="2" t="s">
        <v>105</v>
      </c>
      <c r="H11" s="2" t="s">
        <v>107</v>
      </c>
      <c r="J11" s="2" t="s">
        <v>111</v>
      </c>
      <c r="K11" s="2">
        <v>380</v>
      </c>
    </row>
    <row r="12" spans="1:12" x14ac:dyDescent="0.25">
      <c r="A12" s="2">
        <v>11</v>
      </c>
      <c r="B12" s="2">
        <v>20</v>
      </c>
      <c r="D12" t="s">
        <v>3</v>
      </c>
      <c r="E12" t="s">
        <v>23</v>
      </c>
      <c r="F12" t="s">
        <v>100</v>
      </c>
      <c r="G12" s="2" t="s">
        <v>106</v>
      </c>
      <c r="H12" s="2" t="s">
        <v>108</v>
      </c>
      <c r="J12" s="2" t="s">
        <v>114</v>
      </c>
      <c r="K12" s="2">
        <v>370</v>
      </c>
    </row>
    <row r="13" spans="1:12" x14ac:dyDescent="0.25">
      <c r="A13" s="2">
        <v>12</v>
      </c>
      <c r="B13" s="2">
        <v>19</v>
      </c>
      <c r="D13" t="s">
        <v>4</v>
      </c>
      <c r="E13" t="s">
        <v>42</v>
      </c>
      <c r="F13" t="s">
        <v>100</v>
      </c>
      <c r="G13" s="2" t="s">
        <v>105</v>
      </c>
      <c r="H13" s="2" t="s">
        <v>107</v>
      </c>
    </row>
    <row r="14" spans="1:12" x14ac:dyDescent="0.25">
      <c r="A14" s="2">
        <v>13</v>
      </c>
      <c r="B14" s="2">
        <v>18</v>
      </c>
      <c r="D14" t="s">
        <v>5</v>
      </c>
      <c r="E14" t="s">
        <v>43</v>
      </c>
      <c r="F14" t="s">
        <v>100</v>
      </c>
      <c r="G14" s="2" t="s">
        <v>106</v>
      </c>
      <c r="H14" s="2" t="s">
        <v>108</v>
      </c>
    </row>
    <row r="15" spans="1:12" x14ac:dyDescent="0.25">
      <c r="A15" s="2">
        <v>14</v>
      </c>
      <c r="B15" s="2">
        <v>17</v>
      </c>
      <c r="D15" t="s">
        <v>6</v>
      </c>
      <c r="E15" t="s">
        <v>70</v>
      </c>
      <c r="F15" t="s">
        <v>100</v>
      </c>
      <c r="G15" s="2" t="s">
        <v>109</v>
      </c>
      <c r="H15" s="2" t="s">
        <v>112</v>
      </c>
    </row>
    <row r="16" spans="1:12" x14ac:dyDescent="0.25">
      <c r="A16" s="2">
        <v>15</v>
      </c>
      <c r="B16" s="2">
        <v>16</v>
      </c>
      <c r="D16" t="s">
        <v>7</v>
      </c>
      <c r="E16" t="s">
        <v>29</v>
      </c>
      <c r="F16" t="s">
        <v>100</v>
      </c>
      <c r="G16" s="2" t="s">
        <v>110</v>
      </c>
      <c r="H16" s="2" t="s">
        <v>113</v>
      </c>
    </row>
    <row r="17" spans="1:8" x14ac:dyDescent="0.25">
      <c r="A17" s="2">
        <v>16</v>
      </c>
      <c r="B17" s="2">
        <v>15</v>
      </c>
      <c r="D17" t="s">
        <v>8</v>
      </c>
      <c r="E17" t="s">
        <v>96</v>
      </c>
      <c r="F17" t="s">
        <v>100</v>
      </c>
      <c r="G17" s="2" t="s">
        <v>111</v>
      </c>
      <c r="H17" s="2" t="s">
        <v>114</v>
      </c>
    </row>
    <row r="18" spans="1:8" x14ac:dyDescent="0.25">
      <c r="A18" s="2">
        <v>17</v>
      </c>
      <c r="B18" s="2">
        <v>14</v>
      </c>
      <c r="D18" t="s">
        <v>92</v>
      </c>
      <c r="E18" t="s">
        <v>93</v>
      </c>
      <c r="F18" t="s">
        <v>101</v>
      </c>
    </row>
    <row r="19" spans="1:8" x14ac:dyDescent="0.25">
      <c r="A19" s="2">
        <v>18</v>
      </c>
      <c r="B19" s="2">
        <v>13</v>
      </c>
      <c r="D19" t="s">
        <v>32</v>
      </c>
      <c r="E19" t="s">
        <v>33</v>
      </c>
      <c r="F19" t="s">
        <v>101</v>
      </c>
    </row>
    <row r="20" spans="1:8" x14ac:dyDescent="0.25">
      <c r="A20" s="2">
        <v>19</v>
      </c>
      <c r="B20" s="2">
        <v>12</v>
      </c>
      <c r="D20" t="s">
        <v>72</v>
      </c>
      <c r="E20" t="s">
        <v>73</v>
      </c>
      <c r="F20" t="s">
        <v>101</v>
      </c>
    </row>
    <row r="21" spans="1:8" x14ac:dyDescent="0.25">
      <c r="A21" s="2">
        <v>20</v>
      </c>
      <c r="B21" s="2">
        <v>11</v>
      </c>
      <c r="D21" t="s">
        <v>97</v>
      </c>
      <c r="E21" t="s">
        <v>98</v>
      </c>
      <c r="F21" t="s">
        <v>101</v>
      </c>
    </row>
    <row r="22" spans="1:8" x14ac:dyDescent="0.25">
      <c r="A22" s="2">
        <v>21</v>
      </c>
      <c r="B22" s="2">
        <v>10</v>
      </c>
      <c r="D22" t="s">
        <v>36</v>
      </c>
      <c r="E22" t="s">
        <v>37</v>
      </c>
      <c r="F22" t="s">
        <v>101</v>
      </c>
    </row>
    <row r="23" spans="1:8" x14ac:dyDescent="0.25">
      <c r="A23" s="2">
        <v>22</v>
      </c>
      <c r="B23" s="2">
        <v>9</v>
      </c>
      <c r="D23" t="s">
        <v>58</v>
      </c>
      <c r="E23" t="s">
        <v>59</v>
      </c>
      <c r="F23" t="s">
        <v>101</v>
      </c>
    </row>
    <row r="24" spans="1:8" x14ac:dyDescent="0.25">
      <c r="A24" s="2">
        <v>23</v>
      </c>
      <c r="B24" s="2">
        <v>8</v>
      </c>
      <c r="D24" t="s">
        <v>54</v>
      </c>
      <c r="E24" t="s">
        <v>55</v>
      </c>
      <c r="F24" t="s">
        <v>101</v>
      </c>
    </row>
    <row r="25" spans="1:8" x14ac:dyDescent="0.25">
      <c r="A25" s="2">
        <v>24</v>
      </c>
      <c r="B25" s="2">
        <v>7</v>
      </c>
      <c r="D25" t="s">
        <v>62</v>
      </c>
      <c r="E25" t="s">
        <v>63</v>
      </c>
      <c r="F25" t="s">
        <v>101</v>
      </c>
    </row>
    <row r="26" spans="1:8" x14ac:dyDescent="0.25">
      <c r="A26" s="2">
        <v>25</v>
      </c>
      <c r="B26" s="2">
        <v>6</v>
      </c>
      <c r="D26" t="s">
        <v>86</v>
      </c>
      <c r="E26" t="s">
        <v>87</v>
      </c>
      <c r="F26" t="s">
        <v>101</v>
      </c>
    </row>
    <row r="27" spans="1:8" x14ac:dyDescent="0.25">
      <c r="A27" s="2">
        <v>26</v>
      </c>
      <c r="B27" s="2">
        <v>5</v>
      </c>
      <c r="D27" t="s">
        <v>82</v>
      </c>
      <c r="E27" t="s">
        <v>83</v>
      </c>
      <c r="F27" t="s">
        <v>101</v>
      </c>
    </row>
    <row r="28" spans="1:8" x14ac:dyDescent="0.25">
      <c r="A28" s="2">
        <v>27</v>
      </c>
      <c r="B28" s="2">
        <v>4</v>
      </c>
      <c r="D28" t="s">
        <v>66</v>
      </c>
      <c r="E28" t="s">
        <v>67</v>
      </c>
      <c r="F28" t="s">
        <v>101</v>
      </c>
    </row>
    <row r="29" spans="1:8" x14ac:dyDescent="0.25">
      <c r="A29" s="2">
        <v>28</v>
      </c>
      <c r="B29" s="2">
        <v>3</v>
      </c>
      <c r="D29" t="s">
        <v>34</v>
      </c>
      <c r="E29" t="s">
        <v>35</v>
      </c>
      <c r="F29" t="s">
        <v>102</v>
      </c>
    </row>
    <row r="30" spans="1:8" x14ac:dyDescent="0.25">
      <c r="A30" s="2">
        <v>29</v>
      </c>
      <c r="B30" s="2">
        <v>2</v>
      </c>
      <c r="D30" t="s">
        <v>38</v>
      </c>
      <c r="E30" t="s">
        <v>39</v>
      </c>
      <c r="F30" t="s">
        <v>102</v>
      </c>
    </row>
    <row r="31" spans="1:8" x14ac:dyDescent="0.25">
      <c r="A31" s="2">
        <v>30</v>
      </c>
      <c r="B31" s="2">
        <v>1</v>
      </c>
      <c r="D31" t="s">
        <v>48</v>
      </c>
      <c r="E31" t="s">
        <v>49</v>
      </c>
      <c r="F31" t="s">
        <v>102</v>
      </c>
    </row>
    <row r="32" spans="1:8" x14ac:dyDescent="0.25">
      <c r="A32" s="2">
        <v>0</v>
      </c>
      <c r="B32" s="2">
        <v>0</v>
      </c>
      <c r="D32" t="s">
        <v>78</v>
      </c>
      <c r="E32" t="s">
        <v>79</v>
      </c>
      <c r="F32" t="s">
        <v>102</v>
      </c>
    </row>
    <row r="33" spans="4:7" x14ac:dyDescent="0.25">
      <c r="D33" t="s">
        <v>94</v>
      </c>
      <c r="E33" t="s">
        <v>95</v>
      </c>
      <c r="F33" t="s">
        <v>102</v>
      </c>
    </row>
    <row r="34" spans="4:7" x14ac:dyDescent="0.25">
      <c r="D34" t="s">
        <v>52</v>
      </c>
      <c r="E34" t="s">
        <v>53</v>
      </c>
      <c r="F34" t="s">
        <v>102</v>
      </c>
    </row>
    <row r="35" spans="4:7" x14ac:dyDescent="0.25">
      <c r="D35" t="s">
        <v>40</v>
      </c>
      <c r="E35" t="s">
        <v>41</v>
      </c>
      <c r="F35" t="s">
        <v>102</v>
      </c>
    </row>
    <row r="36" spans="4:7" x14ac:dyDescent="0.25">
      <c r="D36" t="s">
        <v>44</v>
      </c>
      <c r="E36" t="s">
        <v>45</v>
      </c>
      <c r="F36" t="s">
        <v>102</v>
      </c>
    </row>
    <row r="37" spans="4:7" x14ac:dyDescent="0.25">
      <c r="D37" t="s">
        <v>84</v>
      </c>
      <c r="E37" t="s">
        <v>85</v>
      </c>
      <c r="F37" t="s">
        <v>102</v>
      </c>
    </row>
    <row r="38" spans="4:7" x14ac:dyDescent="0.25">
      <c r="D38" t="s">
        <v>68</v>
      </c>
      <c r="E38" t="s">
        <v>69</v>
      </c>
      <c r="F38" t="s">
        <v>102</v>
      </c>
    </row>
    <row r="39" spans="4:7" x14ac:dyDescent="0.25">
      <c r="D39" t="s">
        <v>90</v>
      </c>
      <c r="E39" t="s">
        <v>91</v>
      </c>
      <c r="F39" t="s">
        <v>102</v>
      </c>
    </row>
    <row r="40" spans="4:7" x14ac:dyDescent="0.25">
      <c r="D40" t="s">
        <v>27</v>
      </c>
      <c r="E40" t="s">
        <v>28</v>
      </c>
      <c r="F40" t="s">
        <v>103</v>
      </c>
      <c r="G40" s="2" t="s">
        <v>105</v>
      </c>
    </row>
    <row r="41" spans="4:7" x14ac:dyDescent="0.25">
      <c r="D41" t="s">
        <v>74</v>
      </c>
      <c r="E41" t="s">
        <v>75</v>
      </c>
      <c r="F41" t="s">
        <v>103</v>
      </c>
      <c r="G41" s="2" t="s">
        <v>105</v>
      </c>
    </row>
    <row r="42" spans="4:7" x14ac:dyDescent="0.25">
      <c r="D42" t="s">
        <v>56</v>
      </c>
      <c r="E42" t="s">
        <v>57</v>
      </c>
      <c r="F42" t="s">
        <v>103</v>
      </c>
      <c r="G42" s="2" t="s">
        <v>105</v>
      </c>
    </row>
    <row r="43" spans="4:7" x14ac:dyDescent="0.25">
      <c r="D43" t="s">
        <v>64</v>
      </c>
      <c r="E43" t="s">
        <v>65</v>
      </c>
      <c r="F43" t="s">
        <v>103</v>
      </c>
      <c r="G43" s="2" t="s">
        <v>107</v>
      </c>
    </row>
    <row r="44" spans="4:7" x14ac:dyDescent="0.25">
      <c r="D44" t="s">
        <v>80</v>
      </c>
      <c r="E44" t="s">
        <v>81</v>
      </c>
      <c r="F44" t="s">
        <v>103</v>
      </c>
      <c r="G44" s="2" t="s">
        <v>1506</v>
      </c>
    </row>
    <row r="45" spans="4:7" x14ac:dyDescent="0.25">
      <c r="D45" t="s">
        <v>60</v>
      </c>
      <c r="E45" t="s">
        <v>61</v>
      </c>
      <c r="F45" t="s">
        <v>103</v>
      </c>
      <c r="G45" s="2" t="s">
        <v>105</v>
      </c>
    </row>
  </sheetData>
  <sortState ref="D2:E46">
    <sortCondition ref="D2:D46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3CA17-FAD3-404F-AE62-4C023DFC5EBF}">
  <sheetPr filterMode="1"/>
  <dimension ref="A1:CB325"/>
  <sheetViews>
    <sheetView topLeftCell="AY1" workbookViewId="0">
      <selection activeCell="BD126" sqref="BD126"/>
    </sheetView>
  </sheetViews>
  <sheetFormatPr defaultRowHeight="15" x14ac:dyDescent="0.25"/>
  <cols>
    <col min="1" max="1" width="17.5703125" bestFit="1" customWidth="1"/>
    <col min="2" max="2" width="20" bestFit="1" customWidth="1"/>
    <col min="3" max="3" width="19.5703125" bestFit="1" customWidth="1"/>
    <col min="4" max="4" width="23" bestFit="1" customWidth="1"/>
    <col min="5" max="5" width="33.5703125" bestFit="1" customWidth="1"/>
    <col min="6" max="6" width="20.85546875" bestFit="1" customWidth="1"/>
    <col min="7" max="7" width="18.28515625" bestFit="1" customWidth="1"/>
    <col min="8" max="8" width="7.85546875" bestFit="1" customWidth="1"/>
    <col min="9" max="9" width="12.140625" bestFit="1" customWidth="1"/>
    <col min="10" max="10" width="11.85546875" bestFit="1" customWidth="1"/>
    <col min="11" max="11" width="9" bestFit="1" customWidth="1"/>
    <col min="12" max="12" width="12" bestFit="1" customWidth="1"/>
    <col min="13" max="13" width="35.28515625" bestFit="1" customWidth="1"/>
    <col min="14" max="14" width="8.7109375" bestFit="1" customWidth="1"/>
    <col min="15" max="15" width="10.7109375" bestFit="1" customWidth="1"/>
    <col min="16" max="16" width="13.42578125" bestFit="1" customWidth="1"/>
    <col min="17" max="17" width="60.42578125" bestFit="1" customWidth="1"/>
    <col min="18" max="18" width="19.7109375" bestFit="1" customWidth="1"/>
    <col min="19" max="19" width="13.5703125" bestFit="1" customWidth="1"/>
    <col min="20" max="20" width="21.28515625" bestFit="1" customWidth="1"/>
    <col min="21" max="21" width="20.140625" bestFit="1" customWidth="1"/>
    <col min="22" max="22" width="7.42578125" bestFit="1" customWidth="1"/>
    <col min="23" max="23" width="27.28515625" bestFit="1" customWidth="1"/>
    <col min="24" max="24" width="23.42578125" bestFit="1" customWidth="1"/>
    <col min="25" max="25" width="19.5703125" bestFit="1" customWidth="1"/>
    <col min="26" max="26" width="32" bestFit="1" customWidth="1"/>
    <col min="27" max="27" width="13.85546875" bestFit="1" customWidth="1"/>
    <col min="28" max="28" width="8.5703125" bestFit="1" customWidth="1"/>
    <col min="29" max="29" width="12.42578125" bestFit="1" customWidth="1"/>
    <col min="30" max="30" width="8" bestFit="1" customWidth="1"/>
    <col min="31" max="31" width="11.7109375" bestFit="1" customWidth="1"/>
    <col min="32" max="32" width="15.5703125" bestFit="1" customWidth="1"/>
    <col min="33" max="33" width="19.28515625" bestFit="1" customWidth="1"/>
    <col min="34" max="34" width="9.7109375" bestFit="1" customWidth="1"/>
    <col min="35" max="35" width="13.42578125" bestFit="1" customWidth="1"/>
    <col min="36" max="36" width="22.28515625" bestFit="1" customWidth="1"/>
    <col min="37" max="37" width="26.140625" bestFit="1" customWidth="1"/>
    <col min="38" max="38" width="24.85546875" bestFit="1" customWidth="1"/>
    <col min="39" max="39" width="28.7109375" bestFit="1" customWidth="1"/>
    <col min="40" max="40" width="24.7109375" bestFit="1" customWidth="1"/>
    <col min="41" max="41" width="28.5703125" bestFit="1" customWidth="1"/>
    <col min="42" max="42" width="24.7109375" bestFit="1" customWidth="1"/>
    <col min="43" max="43" width="28.5703125" bestFit="1" customWidth="1"/>
    <col min="45" max="45" width="12.85546875" bestFit="1" customWidth="1"/>
    <col min="46" max="46" width="13.5703125" bestFit="1" customWidth="1"/>
    <col min="47" max="47" width="17.42578125" bestFit="1" customWidth="1"/>
    <col min="48" max="48" width="13.7109375" bestFit="1" customWidth="1"/>
    <col min="49" max="49" width="17" bestFit="1" customWidth="1"/>
    <col min="50" max="50" width="45.28515625" bestFit="1" customWidth="1"/>
    <col min="51" max="51" width="15.5703125" bestFit="1" customWidth="1"/>
    <col min="52" max="52" width="12.85546875" bestFit="1" customWidth="1"/>
    <col min="53" max="53" width="45.140625" bestFit="1" customWidth="1"/>
    <col min="54" max="54" width="14.42578125" bestFit="1" customWidth="1"/>
    <col min="55" max="55" width="26" bestFit="1" customWidth="1"/>
    <col min="56" max="56" width="15.5703125" bestFit="1" customWidth="1"/>
    <col min="57" max="57" width="35" bestFit="1" customWidth="1"/>
    <col min="58" max="58" width="23" bestFit="1" customWidth="1"/>
    <col min="59" max="59" width="19.140625" bestFit="1" customWidth="1"/>
    <col min="60" max="60" width="18.140625" bestFit="1" customWidth="1"/>
    <col min="61" max="61" width="17.7109375" bestFit="1" customWidth="1"/>
    <col min="62" max="62" width="37.7109375" bestFit="1" customWidth="1"/>
    <col min="63" max="63" width="30.5703125" bestFit="1" customWidth="1"/>
    <col min="64" max="64" width="7.85546875" bestFit="1" customWidth="1"/>
    <col min="65" max="65" width="7.7109375" bestFit="1" customWidth="1"/>
    <col min="66" max="66" width="17.5703125" bestFit="1" customWidth="1"/>
    <col min="67" max="67" width="21.28515625" bestFit="1" customWidth="1"/>
    <col min="68" max="68" width="20.85546875" bestFit="1" customWidth="1"/>
    <col min="69" max="69" width="16.42578125" bestFit="1" customWidth="1"/>
    <col min="70" max="71" width="20.28515625" bestFit="1" customWidth="1"/>
    <col min="72" max="72" width="22.28515625" bestFit="1" customWidth="1"/>
    <col min="73" max="73" width="16" bestFit="1" customWidth="1"/>
    <col min="74" max="74" width="17.140625" bestFit="1" customWidth="1"/>
    <col min="75" max="75" width="22" bestFit="1" customWidth="1"/>
    <col min="76" max="76" width="17.28515625" bestFit="1" customWidth="1"/>
    <col min="77" max="77" width="16.140625" bestFit="1" customWidth="1"/>
    <col min="78" max="78" width="21" bestFit="1" customWidth="1"/>
    <col min="79" max="79" width="9.28515625" bestFit="1" customWidth="1"/>
    <col min="80" max="80" width="14.140625" bestFit="1" customWidth="1"/>
  </cols>
  <sheetData>
    <row r="1" spans="1:80" x14ac:dyDescent="0.25">
      <c r="A1" t="s">
        <v>132</v>
      </c>
      <c r="B1" t="s">
        <v>133</v>
      </c>
      <c r="C1" t="s">
        <v>134</v>
      </c>
      <c r="D1" t="s">
        <v>135</v>
      </c>
      <c r="E1" t="s">
        <v>136</v>
      </c>
      <c r="F1" t="s">
        <v>137</v>
      </c>
      <c r="G1" t="s">
        <v>138</v>
      </c>
      <c r="H1" t="s">
        <v>139</v>
      </c>
      <c r="I1" t="s">
        <v>140</v>
      </c>
      <c r="J1" t="s">
        <v>141</v>
      </c>
      <c r="K1" t="s">
        <v>142</v>
      </c>
      <c r="L1" t="s">
        <v>143</v>
      </c>
      <c r="M1" t="s">
        <v>144</v>
      </c>
      <c r="N1" t="s">
        <v>145</v>
      </c>
      <c r="O1" t="s">
        <v>146</v>
      </c>
      <c r="P1" t="s">
        <v>147</v>
      </c>
      <c r="Q1" t="s">
        <v>148</v>
      </c>
      <c r="R1" t="s">
        <v>149</v>
      </c>
      <c r="S1" t="s">
        <v>150</v>
      </c>
      <c r="T1" t="s">
        <v>151</v>
      </c>
      <c r="U1" t="s">
        <v>152</v>
      </c>
      <c r="V1" t="s">
        <v>153</v>
      </c>
      <c r="W1" t="s">
        <v>154</v>
      </c>
      <c r="X1" t="s">
        <v>155</v>
      </c>
      <c r="Y1" t="s">
        <v>156</v>
      </c>
      <c r="Z1" t="s">
        <v>157</v>
      </c>
      <c r="AA1" t="s">
        <v>158</v>
      </c>
      <c r="AB1" t="s">
        <v>159</v>
      </c>
      <c r="AC1" t="s">
        <v>160</v>
      </c>
      <c r="AD1" t="s">
        <v>161</v>
      </c>
      <c r="AE1" t="s">
        <v>162</v>
      </c>
      <c r="AF1" t="s">
        <v>163</v>
      </c>
      <c r="AG1" t="s">
        <v>164</v>
      </c>
      <c r="AH1" t="s">
        <v>165</v>
      </c>
      <c r="AI1" t="s">
        <v>166</v>
      </c>
      <c r="AJ1" t="s">
        <v>167</v>
      </c>
      <c r="AK1" t="s">
        <v>168</v>
      </c>
      <c r="AL1" t="s">
        <v>169</v>
      </c>
      <c r="AM1" t="s">
        <v>170</v>
      </c>
      <c r="AN1" t="s">
        <v>171</v>
      </c>
      <c r="AO1" t="s">
        <v>172</v>
      </c>
      <c r="AP1" t="s">
        <v>173</v>
      </c>
      <c r="AQ1" t="s">
        <v>174</v>
      </c>
      <c r="AR1" t="s">
        <v>175</v>
      </c>
      <c r="AS1" t="s">
        <v>176</v>
      </c>
      <c r="AT1" t="s">
        <v>177</v>
      </c>
      <c r="AU1" t="s">
        <v>178</v>
      </c>
      <c r="AV1" t="s">
        <v>179</v>
      </c>
      <c r="AW1" t="s">
        <v>180</v>
      </c>
      <c r="AX1" t="s">
        <v>181</v>
      </c>
      <c r="AY1" t="s">
        <v>182</v>
      </c>
      <c r="AZ1" t="s">
        <v>183</v>
      </c>
      <c r="BA1" t="s">
        <v>184</v>
      </c>
      <c r="BB1" t="s">
        <v>185</v>
      </c>
      <c r="BC1" t="s">
        <v>186</v>
      </c>
      <c r="BD1" t="s">
        <v>19</v>
      </c>
      <c r="BE1" t="s">
        <v>20</v>
      </c>
      <c r="BF1" t="s">
        <v>187</v>
      </c>
      <c r="BG1" t="s">
        <v>188</v>
      </c>
      <c r="BH1" t="s">
        <v>189</v>
      </c>
      <c r="BI1" t="s">
        <v>190</v>
      </c>
      <c r="BJ1" t="s">
        <v>191</v>
      </c>
      <c r="BK1" t="s">
        <v>192</v>
      </c>
      <c r="BL1" t="s">
        <v>193</v>
      </c>
      <c r="BM1" t="s">
        <v>194</v>
      </c>
      <c r="BN1" t="s">
        <v>195</v>
      </c>
      <c r="BO1" t="s">
        <v>196</v>
      </c>
      <c r="BP1" t="s">
        <v>197</v>
      </c>
      <c r="BQ1" t="s">
        <v>198</v>
      </c>
      <c r="BR1" t="s">
        <v>199</v>
      </c>
      <c r="BS1" t="s">
        <v>200</v>
      </c>
      <c r="BT1" t="s">
        <v>201</v>
      </c>
      <c r="BU1" t="s">
        <v>202</v>
      </c>
      <c r="BV1" t="s">
        <v>203</v>
      </c>
      <c r="BW1" t="s">
        <v>204</v>
      </c>
      <c r="BX1" t="s">
        <v>205</v>
      </c>
      <c r="BY1" t="s">
        <v>206</v>
      </c>
      <c r="BZ1" t="s">
        <v>207</v>
      </c>
      <c r="CA1" t="s">
        <v>208</v>
      </c>
      <c r="CB1" t="s">
        <v>209</v>
      </c>
    </row>
    <row r="2" spans="1:80" hidden="1" x14ac:dyDescent="0.25">
      <c r="A2">
        <v>1163983</v>
      </c>
      <c r="B2" t="s">
        <v>210</v>
      </c>
      <c r="C2" t="s">
        <v>211</v>
      </c>
      <c r="D2" t="s">
        <v>212</v>
      </c>
      <c r="E2" t="s">
        <v>213</v>
      </c>
      <c r="F2" t="s">
        <v>214</v>
      </c>
      <c r="G2" t="s">
        <v>215</v>
      </c>
      <c r="H2" t="s">
        <v>216</v>
      </c>
      <c r="I2">
        <v>4497</v>
      </c>
      <c r="J2" t="s">
        <v>217</v>
      </c>
      <c r="L2">
        <v>417758353</v>
      </c>
      <c r="M2" t="s">
        <v>218</v>
      </c>
      <c r="N2" t="s">
        <v>219</v>
      </c>
      <c r="O2" s="21">
        <v>38765</v>
      </c>
      <c r="P2">
        <v>8</v>
      </c>
      <c r="Q2" t="s">
        <v>220</v>
      </c>
      <c r="R2">
        <v>1014269</v>
      </c>
      <c r="T2" t="s">
        <v>221</v>
      </c>
      <c r="V2" t="s">
        <v>222</v>
      </c>
      <c r="W2" t="s">
        <v>223</v>
      </c>
      <c r="X2" t="s">
        <v>224</v>
      </c>
      <c r="Y2">
        <v>407126366</v>
      </c>
      <c r="Z2" t="s">
        <v>225</v>
      </c>
      <c r="AC2" s="21">
        <v>43586</v>
      </c>
      <c r="AD2">
        <v>2</v>
      </c>
      <c r="AE2">
        <v>0</v>
      </c>
      <c r="AF2">
        <v>0</v>
      </c>
      <c r="AG2">
        <v>0</v>
      </c>
      <c r="AH2">
        <v>0</v>
      </c>
      <c r="AI2">
        <v>0</v>
      </c>
      <c r="AJ2">
        <v>1</v>
      </c>
      <c r="AK2">
        <v>2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 s="21">
        <v>43608</v>
      </c>
      <c r="AW2" s="21">
        <v>43610</v>
      </c>
      <c r="AX2" t="s">
        <v>226</v>
      </c>
      <c r="AY2" t="s">
        <v>223</v>
      </c>
      <c r="AZ2" t="s">
        <v>227</v>
      </c>
      <c r="BA2" t="s">
        <v>228</v>
      </c>
      <c r="BC2">
        <v>0</v>
      </c>
      <c r="BD2" t="s">
        <v>21</v>
      </c>
      <c r="BE2" t="s">
        <v>22</v>
      </c>
      <c r="BF2" t="s">
        <v>212</v>
      </c>
      <c r="BG2">
        <v>1014269</v>
      </c>
      <c r="BJ2">
        <v>0</v>
      </c>
      <c r="BK2" t="s">
        <v>229</v>
      </c>
      <c r="BM2" t="s">
        <v>230</v>
      </c>
      <c r="BN2">
        <v>50018709</v>
      </c>
      <c r="BO2">
        <v>7482</v>
      </c>
      <c r="BP2">
        <v>1014269</v>
      </c>
      <c r="BQ2">
        <v>0</v>
      </c>
      <c r="BS2">
        <v>985100010716559</v>
      </c>
      <c r="BT2" t="s">
        <v>212</v>
      </c>
      <c r="BU2" t="s">
        <v>222</v>
      </c>
      <c r="BX2">
        <v>1</v>
      </c>
      <c r="CB2">
        <v>325</v>
      </c>
    </row>
    <row r="3" spans="1:80" hidden="1" x14ac:dyDescent="0.25">
      <c r="A3">
        <v>1163983</v>
      </c>
      <c r="B3" t="s">
        <v>210</v>
      </c>
      <c r="C3" t="s">
        <v>211</v>
      </c>
      <c r="D3" t="s">
        <v>212</v>
      </c>
      <c r="E3" t="s">
        <v>213</v>
      </c>
      <c r="F3" t="s">
        <v>214</v>
      </c>
      <c r="G3" t="s">
        <v>215</v>
      </c>
      <c r="H3" t="s">
        <v>216</v>
      </c>
      <c r="I3">
        <v>4497</v>
      </c>
      <c r="J3" t="s">
        <v>217</v>
      </c>
      <c r="L3">
        <v>417758353</v>
      </c>
      <c r="M3" t="s">
        <v>218</v>
      </c>
      <c r="N3" t="s">
        <v>219</v>
      </c>
      <c r="O3" s="21">
        <v>38765</v>
      </c>
      <c r="P3">
        <v>8</v>
      </c>
      <c r="Q3" t="s">
        <v>220</v>
      </c>
      <c r="R3">
        <v>1014269</v>
      </c>
      <c r="T3" t="s">
        <v>221</v>
      </c>
      <c r="V3" t="s">
        <v>222</v>
      </c>
      <c r="W3" t="s">
        <v>223</v>
      </c>
      <c r="X3" t="s">
        <v>224</v>
      </c>
      <c r="Y3">
        <v>407126366</v>
      </c>
      <c r="Z3" t="s">
        <v>225</v>
      </c>
      <c r="AC3" s="21">
        <v>43586</v>
      </c>
      <c r="AD3">
        <v>2</v>
      </c>
      <c r="AE3">
        <v>0</v>
      </c>
      <c r="AF3">
        <v>0</v>
      </c>
      <c r="AG3">
        <v>0</v>
      </c>
      <c r="AH3">
        <v>0</v>
      </c>
      <c r="AI3">
        <v>0</v>
      </c>
      <c r="AJ3">
        <v>1</v>
      </c>
      <c r="AK3">
        <v>2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 s="21">
        <v>43608</v>
      </c>
      <c r="AW3" s="21">
        <v>43610</v>
      </c>
      <c r="AX3" t="s">
        <v>226</v>
      </c>
      <c r="AY3" t="s">
        <v>223</v>
      </c>
      <c r="AZ3" t="s">
        <v>227</v>
      </c>
      <c r="BA3" t="s">
        <v>228</v>
      </c>
      <c r="BC3">
        <v>0</v>
      </c>
      <c r="BD3" t="s">
        <v>3</v>
      </c>
      <c r="BE3" t="s">
        <v>23</v>
      </c>
      <c r="BF3" t="s">
        <v>212</v>
      </c>
      <c r="BG3">
        <v>1014269</v>
      </c>
      <c r="BJ3">
        <v>0</v>
      </c>
      <c r="BK3" t="s">
        <v>229</v>
      </c>
      <c r="BM3" t="s">
        <v>230</v>
      </c>
      <c r="BN3">
        <v>50018709</v>
      </c>
      <c r="BO3">
        <v>7482</v>
      </c>
      <c r="BP3">
        <v>1014269</v>
      </c>
      <c r="BQ3">
        <v>0</v>
      </c>
      <c r="BS3">
        <v>985100010716559</v>
      </c>
      <c r="BT3" t="s">
        <v>212</v>
      </c>
      <c r="BU3" t="s">
        <v>222</v>
      </c>
      <c r="BX3">
        <v>1</v>
      </c>
      <c r="CB3">
        <v>325</v>
      </c>
    </row>
    <row r="4" spans="1:80" hidden="1" x14ac:dyDescent="0.25">
      <c r="A4">
        <v>1163983</v>
      </c>
      <c r="B4" t="s">
        <v>210</v>
      </c>
      <c r="C4" t="s">
        <v>211</v>
      </c>
      <c r="D4" t="s">
        <v>212</v>
      </c>
      <c r="E4" t="s">
        <v>213</v>
      </c>
      <c r="F4" t="s">
        <v>214</v>
      </c>
      <c r="G4" t="s">
        <v>215</v>
      </c>
      <c r="H4" t="s">
        <v>216</v>
      </c>
      <c r="I4">
        <v>4497</v>
      </c>
      <c r="J4" t="s">
        <v>217</v>
      </c>
      <c r="L4">
        <v>417758353</v>
      </c>
      <c r="M4" t="s">
        <v>218</v>
      </c>
      <c r="N4" t="s">
        <v>219</v>
      </c>
      <c r="O4" s="21">
        <v>38765</v>
      </c>
      <c r="P4">
        <v>8</v>
      </c>
      <c r="Q4" t="s">
        <v>220</v>
      </c>
      <c r="R4">
        <v>1014269</v>
      </c>
      <c r="T4" t="s">
        <v>221</v>
      </c>
      <c r="V4" t="s">
        <v>222</v>
      </c>
      <c r="W4" t="s">
        <v>223</v>
      </c>
      <c r="X4" t="s">
        <v>224</v>
      </c>
      <c r="Y4">
        <v>407126366</v>
      </c>
      <c r="Z4" t="s">
        <v>225</v>
      </c>
      <c r="AC4" s="21">
        <v>43586</v>
      </c>
      <c r="AD4">
        <v>2</v>
      </c>
      <c r="AE4">
        <v>0</v>
      </c>
      <c r="AF4">
        <v>0</v>
      </c>
      <c r="AG4">
        <v>0</v>
      </c>
      <c r="AH4">
        <v>0</v>
      </c>
      <c r="AI4">
        <v>0</v>
      </c>
      <c r="AJ4">
        <v>1</v>
      </c>
      <c r="AK4">
        <v>2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 s="21">
        <v>43608</v>
      </c>
      <c r="AW4" s="21">
        <v>43610</v>
      </c>
      <c r="AX4" t="s">
        <v>226</v>
      </c>
      <c r="AY4" t="s">
        <v>223</v>
      </c>
      <c r="AZ4" t="s">
        <v>227</v>
      </c>
      <c r="BA4" t="s">
        <v>228</v>
      </c>
      <c r="BC4">
        <v>0</v>
      </c>
      <c r="BD4" t="s">
        <v>2</v>
      </c>
      <c r="BE4" t="s">
        <v>24</v>
      </c>
      <c r="BF4" t="s">
        <v>212</v>
      </c>
      <c r="BG4">
        <v>1014269</v>
      </c>
      <c r="BJ4">
        <v>0</v>
      </c>
      <c r="BK4" t="s">
        <v>231</v>
      </c>
      <c r="BM4" t="s">
        <v>230</v>
      </c>
      <c r="BN4">
        <v>60007529</v>
      </c>
      <c r="BO4">
        <v>7340</v>
      </c>
      <c r="BP4">
        <v>1014269</v>
      </c>
      <c r="BQ4">
        <v>0</v>
      </c>
      <c r="BS4">
        <v>985170002536991</v>
      </c>
      <c r="BT4" t="s">
        <v>212</v>
      </c>
      <c r="BU4" t="s">
        <v>222</v>
      </c>
      <c r="BX4">
        <v>2</v>
      </c>
      <c r="CB4">
        <v>325</v>
      </c>
    </row>
    <row r="5" spans="1:80" hidden="1" x14ac:dyDescent="0.25">
      <c r="A5">
        <v>1164051</v>
      </c>
      <c r="B5" t="s">
        <v>232</v>
      </c>
      <c r="C5" t="s">
        <v>233</v>
      </c>
      <c r="D5" t="s">
        <v>234</v>
      </c>
      <c r="E5" t="s">
        <v>235</v>
      </c>
      <c r="F5" t="s">
        <v>236</v>
      </c>
      <c r="G5" t="s">
        <v>237</v>
      </c>
      <c r="H5" t="s">
        <v>238</v>
      </c>
      <c r="I5">
        <v>4285</v>
      </c>
      <c r="J5" t="s">
        <v>239</v>
      </c>
      <c r="L5">
        <v>417759372</v>
      </c>
      <c r="M5" t="s">
        <v>240</v>
      </c>
      <c r="N5" t="s">
        <v>219</v>
      </c>
      <c r="O5" s="21">
        <v>39825</v>
      </c>
      <c r="P5">
        <v>5</v>
      </c>
      <c r="Q5" t="s">
        <v>241</v>
      </c>
      <c r="R5">
        <v>1028017</v>
      </c>
      <c r="T5" t="s">
        <v>221</v>
      </c>
      <c r="V5" t="s">
        <v>222</v>
      </c>
      <c r="W5" t="s">
        <v>242</v>
      </c>
      <c r="X5" t="s">
        <v>242</v>
      </c>
      <c r="Y5">
        <v>417759372</v>
      </c>
      <c r="Z5" t="s">
        <v>243</v>
      </c>
      <c r="AC5" s="21">
        <v>43586</v>
      </c>
      <c r="AD5">
        <v>1</v>
      </c>
      <c r="AE5">
        <v>0</v>
      </c>
      <c r="AF5">
        <v>0</v>
      </c>
      <c r="AG5">
        <v>0</v>
      </c>
      <c r="AH5">
        <v>0</v>
      </c>
      <c r="AI5">
        <v>0</v>
      </c>
      <c r="AJ5">
        <v>1</v>
      </c>
      <c r="AK5">
        <v>1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 s="21">
        <v>43610</v>
      </c>
      <c r="AW5" s="21">
        <v>43611</v>
      </c>
      <c r="AX5" t="s">
        <v>244</v>
      </c>
      <c r="AY5" t="s">
        <v>242</v>
      </c>
      <c r="AZ5" t="s">
        <v>245</v>
      </c>
      <c r="BA5" t="s">
        <v>246</v>
      </c>
      <c r="BC5">
        <v>0</v>
      </c>
      <c r="BD5" t="s">
        <v>25</v>
      </c>
      <c r="BE5" t="s">
        <v>26</v>
      </c>
      <c r="BF5" t="s">
        <v>234</v>
      </c>
      <c r="BG5">
        <v>1028017</v>
      </c>
      <c r="BJ5">
        <v>0</v>
      </c>
      <c r="BK5" t="s">
        <v>247</v>
      </c>
      <c r="BL5" t="s">
        <v>248</v>
      </c>
      <c r="BM5" t="s">
        <v>230</v>
      </c>
      <c r="BN5">
        <v>60017372</v>
      </c>
      <c r="BO5">
        <v>2009</v>
      </c>
      <c r="BP5">
        <v>1028017</v>
      </c>
      <c r="BQ5">
        <v>0</v>
      </c>
      <c r="BS5">
        <v>900006000238307</v>
      </c>
      <c r="BT5" t="s">
        <v>234</v>
      </c>
      <c r="BU5" t="s">
        <v>222</v>
      </c>
      <c r="BX5">
        <v>4</v>
      </c>
      <c r="CB5">
        <v>255</v>
      </c>
    </row>
    <row r="6" spans="1:80" hidden="1" x14ac:dyDescent="0.25">
      <c r="A6">
        <v>1164051</v>
      </c>
      <c r="B6" t="s">
        <v>232</v>
      </c>
      <c r="C6" t="s">
        <v>233</v>
      </c>
      <c r="D6" t="s">
        <v>234</v>
      </c>
      <c r="E6" t="s">
        <v>235</v>
      </c>
      <c r="F6" t="s">
        <v>236</v>
      </c>
      <c r="G6" t="s">
        <v>237</v>
      </c>
      <c r="H6" t="s">
        <v>238</v>
      </c>
      <c r="I6">
        <v>4285</v>
      </c>
      <c r="J6" t="s">
        <v>239</v>
      </c>
      <c r="L6">
        <v>417759372</v>
      </c>
      <c r="M6" t="s">
        <v>240</v>
      </c>
      <c r="N6" t="s">
        <v>219</v>
      </c>
      <c r="O6" s="21">
        <v>39825</v>
      </c>
      <c r="P6">
        <v>5</v>
      </c>
      <c r="Q6" t="s">
        <v>241</v>
      </c>
      <c r="R6">
        <v>1028017</v>
      </c>
      <c r="T6" t="s">
        <v>221</v>
      </c>
      <c r="V6" t="s">
        <v>222</v>
      </c>
      <c r="W6" t="s">
        <v>242</v>
      </c>
      <c r="X6" t="s">
        <v>242</v>
      </c>
      <c r="Y6">
        <v>417759372</v>
      </c>
      <c r="Z6" t="s">
        <v>243</v>
      </c>
      <c r="AC6" s="21">
        <v>43586</v>
      </c>
      <c r="AD6">
        <v>1</v>
      </c>
      <c r="AE6">
        <v>0</v>
      </c>
      <c r="AF6">
        <v>0</v>
      </c>
      <c r="AG6">
        <v>0</v>
      </c>
      <c r="AH6">
        <v>0</v>
      </c>
      <c r="AI6">
        <v>0</v>
      </c>
      <c r="AJ6">
        <v>1</v>
      </c>
      <c r="AK6">
        <v>1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 s="21">
        <v>43610</v>
      </c>
      <c r="AW6" s="21">
        <v>43611</v>
      </c>
      <c r="AX6" t="s">
        <v>244</v>
      </c>
      <c r="AY6" t="s">
        <v>242</v>
      </c>
      <c r="AZ6" t="s">
        <v>245</v>
      </c>
      <c r="BA6" t="s">
        <v>246</v>
      </c>
      <c r="BC6">
        <v>0</v>
      </c>
      <c r="BD6" t="s">
        <v>27</v>
      </c>
      <c r="BE6" t="s">
        <v>28</v>
      </c>
      <c r="BF6" t="s">
        <v>234</v>
      </c>
      <c r="BG6">
        <v>1028017</v>
      </c>
      <c r="BJ6">
        <v>0</v>
      </c>
      <c r="BK6" t="s">
        <v>247</v>
      </c>
      <c r="BL6" t="s">
        <v>248</v>
      </c>
      <c r="BM6" t="s">
        <v>230</v>
      </c>
      <c r="BN6">
        <v>60017372</v>
      </c>
      <c r="BO6">
        <v>2009</v>
      </c>
      <c r="BP6">
        <v>1028017</v>
      </c>
      <c r="BQ6">
        <v>0</v>
      </c>
      <c r="BS6">
        <v>900006000238307</v>
      </c>
      <c r="BT6" t="s">
        <v>234</v>
      </c>
      <c r="BU6" t="s">
        <v>222</v>
      </c>
      <c r="BX6">
        <v>4</v>
      </c>
      <c r="CB6">
        <v>255</v>
      </c>
    </row>
    <row r="7" spans="1:80" hidden="1" x14ac:dyDescent="0.25">
      <c r="A7">
        <v>1164080</v>
      </c>
      <c r="B7" t="s">
        <v>249</v>
      </c>
      <c r="C7" t="s">
        <v>250</v>
      </c>
      <c r="D7" t="s">
        <v>251</v>
      </c>
      <c r="E7" t="s">
        <v>252</v>
      </c>
      <c r="G7" t="s">
        <v>253</v>
      </c>
      <c r="H7" t="s">
        <v>254</v>
      </c>
      <c r="I7">
        <v>4285</v>
      </c>
      <c r="J7" t="s">
        <v>255</v>
      </c>
      <c r="L7">
        <v>419015935</v>
      </c>
      <c r="M7" t="s">
        <v>256</v>
      </c>
      <c r="N7" t="s">
        <v>230</v>
      </c>
      <c r="O7" s="21">
        <v>37599</v>
      </c>
      <c r="P7">
        <v>11</v>
      </c>
      <c r="Q7" t="s">
        <v>241</v>
      </c>
      <c r="R7">
        <v>4100325</v>
      </c>
      <c r="T7" t="s">
        <v>221</v>
      </c>
      <c r="V7" t="s">
        <v>222</v>
      </c>
      <c r="W7" t="s">
        <v>257</v>
      </c>
      <c r="X7" t="s">
        <v>257</v>
      </c>
      <c r="Y7">
        <v>419015935</v>
      </c>
      <c r="AC7" s="21">
        <v>43586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 s="21">
        <v>43608</v>
      </c>
      <c r="AW7" s="21">
        <v>43586</v>
      </c>
      <c r="BC7">
        <v>0</v>
      </c>
      <c r="BD7" t="s">
        <v>7</v>
      </c>
      <c r="BE7" t="s">
        <v>29</v>
      </c>
      <c r="BF7" t="s">
        <v>251</v>
      </c>
      <c r="BG7">
        <v>4100325</v>
      </c>
      <c r="BJ7">
        <v>0</v>
      </c>
      <c r="BK7" t="s">
        <v>258</v>
      </c>
      <c r="BM7" t="s">
        <v>230</v>
      </c>
      <c r="BN7">
        <v>40018592</v>
      </c>
      <c r="BO7">
        <v>7112</v>
      </c>
      <c r="BP7">
        <v>4012508</v>
      </c>
      <c r="BQ7">
        <v>0</v>
      </c>
      <c r="BS7">
        <v>985100010884537</v>
      </c>
      <c r="BT7" t="s">
        <v>257</v>
      </c>
      <c r="BU7" t="s">
        <v>222</v>
      </c>
      <c r="BX7">
        <v>5</v>
      </c>
      <c r="CB7">
        <v>65</v>
      </c>
    </row>
    <row r="8" spans="1:80" hidden="1" x14ac:dyDescent="0.25">
      <c r="A8">
        <v>1164315</v>
      </c>
      <c r="B8" t="s">
        <v>259</v>
      </c>
      <c r="C8" t="s">
        <v>260</v>
      </c>
      <c r="D8" t="s">
        <v>261</v>
      </c>
      <c r="F8" t="s">
        <v>262</v>
      </c>
      <c r="G8" t="s">
        <v>263</v>
      </c>
      <c r="H8" t="s">
        <v>254</v>
      </c>
      <c r="I8">
        <v>4403</v>
      </c>
      <c r="J8" t="s">
        <v>264</v>
      </c>
      <c r="L8">
        <v>427717901</v>
      </c>
      <c r="M8" t="s">
        <v>265</v>
      </c>
      <c r="N8" t="s">
        <v>219</v>
      </c>
      <c r="O8" s="21">
        <v>40480</v>
      </c>
      <c r="P8">
        <v>3</v>
      </c>
      <c r="Q8" t="s">
        <v>118</v>
      </c>
      <c r="R8">
        <v>1020094</v>
      </c>
      <c r="T8" t="s">
        <v>221</v>
      </c>
      <c r="V8" t="s">
        <v>222</v>
      </c>
      <c r="W8" t="s">
        <v>266</v>
      </c>
      <c r="X8" t="s">
        <v>266</v>
      </c>
      <c r="Y8">
        <v>427717901</v>
      </c>
      <c r="AC8" s="21">
        <v>43586</v>
      </c>
      <c r="AD8">
        <v>1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 s="21">
        <v>43608</v>
      </c>
      <c r="AW8" s="21">
        <v>43611</v>
      </c>
      <c r="AX8" t="s">
        <v>267</v>
      </c>
      <c r="BC8">
        <v>0</v>
      </c>
      <c r="BD8" t="s">
        <v>30</v>
      </c>
      <c r="BE8" t="s">
        <v>31</v>
      </c>
      <c r="BF8" t="s">
        <v>261</v>
      </c>
      <c r="BG8">
        <v>1020094</v>
      </c>
      <c r="BJ8">
        <v>0</v>
      </c>
      <c r="BK8" t="s">
        <v>268</v>
      </c>
      <c r="BL8" t="s">
        <v>269</v>
      </c>
      <c r="BM8" t="s">
        <v>230</v>
      </c>
      <c r="BN8">
        <v>60012539</v>
      </c>
      <c r="BO8">
        <v>7916</v>
      </c>
      <c r="BP8">
        <v>1020093</v>
      </c>
      <c r="BQ8">
        <v>0</v>
      </c>
      <c r="BS8">
        <v>943094320277535</v>
      </c>
      <c r="BT8" t="s">
        <v>270</v>
      </c>
      <c r="BU8" t="s">
        <v>222</v>
      </c>
      <c r="BX8">
        <v>6</v>
      </c>
      <c r="CB8">
        <v>205</v>
      </c>
    </row>
    <row r="9" spans="1:80" hidden="1" x14ac:dyDescent="0.25">
      <c r="A9">
        <v>1164315</v>
      </c>
      <c r="B9" t="s">
        <v>259</v>
      </c>
      <c r="C9" t="s">
        <v>260</v>
      </c>
      <c r="D9" t="s">
        <v>261</v>
      </c>
      <c r="F9" t="s">
        <v>262</v>
      </c>
      <c r="G9" t="s">
        <v>263</v>
      </c>
      <c r="H9" t="s">
        <v>254</v>
      </c>
      <c r="I9">
        <v>4403</v>
      </c>
      <c r="J9" t="s">
        <v>264</v>
      </c>
      <c r="L9">
        <v>427717901</v>
      </c>
      <c r="M9" t="s">
        <v>265</v>
      </c>
      <c r="N9" t="s">
        <v>219</v>
      </c>
      <c r="O9" s="21">
        <v>40480</v>
      </c>
      <c r="P9">
        <v>3</v>
      </c>
      <c r="Q9" t="s">
        <v>118</v>
      </c>
      <c r="R9">
        <v>1020094</v>
      </c>
      <c r="T9" t="s">
        <v>221</v>
      </c>
      <c r="V9" t="s">
        <v>222</v>
      </c>
      <c r="W9" t="s">
        <v>266</v>
      </c>
      <c r="X9" t="s">
        <v>266</v>
      </c>
      <c r="Y9">
        <v>427717901</v>
      </c>
      <c r="AC9" s="21">
        <v>43586</v>
      </c>
      <c r="AD9">
        <v>1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 s="21">
        <v>43608</v>
      </c>
      <c r="AW9" s="21">
        <v>43611</v>
      </c>
      <c r="AX9" t="s">
        <v>267</v>
      </c>
      <c r="BC9">
        <v>0</v>
      </c>
      <c r="BD9" t="s">
        <v>32</v>
      </c>
      <c r="BE9" t="s">
        <v>33</v>
      </c>
      <c r="BF9" t="s">
        <v>261</v>
      </c>
      <c r="BG9">
        <v>1020094</v>
      </c>
      <c r="BJ9">
        <v>0</v>
      </c>
      <c r="BK9" t="s">
        <v>268</v>
      </c>
      <c r="BL9" t="s">
        <v>269</v>
      </c>
      <c r="BM9" t="s">
        <v>230</v>
      </c>
      <c r="BN9">
        <v>60012539</v>
      </c>
      <c r="BO9">
        <v>7916</v>
      </c>
      <c r="BP9">
        <v>1020093</v>
      </c>
      <c r="BQ9">
        <v>0</v>
      </c>
      <c r="BS9">
        <v>943094320277535</v>
      </c>
      <c r="BT9" t="s">
        <v>270</v>
      </c>
      <c r="BU9" t="s">
        <v>222</v>
      </c>
      <c r="BX9">
        <v>6</v>
      </c>
      <c r="CB9">
        <v>205</v>
      </c>
    </row>
    <row r="10" spans="1:80" hidden="1" x14ac:dyDescent="0.25">
      <c r="A10">
        <v>1164315</v>
      </c>
      <c r="B10" t="s">
        <v>259</v>
      </c>
      <c r="C10" t="s">
        <v>260</v>
      </c>
      <c r="D10" t="s">
        <v>261</v>
      </c>
      <c r="F10" t="s">
        <v>262</v>
      </c>
      <c r="G10" t="s">
        <v>263</v>
      </c>
      <c r="H10" t="s">
        <v>254</v>
      </c>
      <c r="I10">
        <v>4403</v>
      </c>
      <c r="J10" t="s">
        <v>264</v>
      </c>
      <c r="L10">
        <v>427717901</v>
      </c>
      <c r="M10" t="s">
        <v>265</v>
      </c>
      <c r="N10" t="s">
        <v>219</v>
      </c>
      <c r="O10" s="21">
        <v>40480</v>
      </c>
      <c r="P10">
        <v>3</v>
      </c>
      <c r="Q10" t="s">
        <v>118</v>
      </c>
      <c r="R10">
        <v>1020094</v>
      </c>
      <c r="T10" t="s">
        <v>221</v>
      </c>
      <c r="V10" t="s">
        <v>222</v>
      </c>
      <c r="W10" t="s">
        <v>266</v>
      </c>
      <c r="X10" t="s">
        <v>266</v>
      </c>
      <c r="Y10">
        <v>427717901</v>
      </c>
      <c r="AC10" s="21">
        <v>43586</v>
      </c>
      <c r="AD10">
        <v>1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 s="21">
        <v>43608</v>
      </c>
      <c r="AW10" s="21">
        <v>43611</v>
      </c>
      <c r="AX10" t="s">
        <v>267</v>
      </c>
      <c r="BC10">
        <v>0</v>
      </c>
      <c r="BD10" t="s">
        <v>34</v>
      </c>
      <c r="BE10" t="s">
        <v>35</v>
      </c>
      <c r="BF10" t="s">
        <v>261</v>
      </c>
      <c r="BG10">
        <v>1020094</v>
      </c>
      <c r="BJ10">
        <v>0</v>
      </c>
      <c r="BK10" t="s">
        <v>268</v>
      </c>
      <c r="BL10" t="s">
        <v>269</v>
      </c>
      <c r="BM10" t="s">
        <v>230</v>
      </c>
      <c r="BN10">
        <v>60012539</v>
      </c>
      <c r="BO10">
        <v>7916</v>
      </c>
      <c r="BP10">
        <v>1020093</v>
      </c>
      <c r="BQ10">
        <v>0</v>
      </c>
      <c r="BS10">
        <v>943094320277535</v>
      </c>
      <c r="BT10" t="s">
        <v>270</v>
      </c>
      <c r="BU10" t="s">
        <v>222</v>
      </c>
      <c r="BX10">
        <v>6</v>
      </c>
      <c r="CB10">
        <v>205</v>
      </c>
    </row>
    <row r="11" spans="1:80" hidden="1" x14ac:dyDescent="0.25">
      <c r="A11">
        <v>1164325</v>
      </c>
      <c r="B11" t="s">
        <v>271</v>
      </c>
      <c r="C11" t="s">
        <v>260</v>
      </c>
      <c r="D11" t="s">
        <v>270</v>
      </c>
      <c r="F11" t="s">
        <v>262</v>
      </c>
      <c r="G11" t="s">
        <v>263</v>
      </c>
      <c r="H11" t="s">
        <v>254</v>
      </c>
      <c r="I11">
        <v>4403</v>
      </c>
      <c r="J11" t="s">
        <v>264</v>
      </c>
      <c r="L11">
        <v>427717901</v>
      </c>
      <c r="M11" t="s">
        <v>265</v>
      </c>
      <c r="N11" t="s">
        <v>219</v>
      </c>
      <c r="O11" s="21">
        <v>39668</v>
      </c>
      <c r="P11">
        <v>5</v>
      </c>
      <c r="Q11" t="s">
        <v>118</v>
      </c>
      <c r="R11">
        <v>1020093</v>
      </c>
      <c r="T11" t="s">
        <v>221</v>
      </c>
      <c r="V11" t="s">
        <v>222</v>
      </c>
      <c r="W11" t="s">
        <v>266</v>
      </c>
      <c r="X11" t="s">
        <v>266</v>
      </c>
      <c r="Y11">
        <v>427717901</v>
      </c>
      <c r="Z11" t="s">
        <v>272</v>
      </c>
      <c r="AC11" s="21">
        <v>43586</v>
      </c>
      <c r="AD11">
        <v>1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 s="21">
        <v>43608</v>
      </c>
      <c r="AW11" s="21">
        <v>43611</v>
      </c>
      <c r="AX11" t="s">
        <v>267</v>
      </c>
      <c r="BC11">
        <v>0</v>
      </c>
      <c r="BD11" t="s">
        <v>25</v>
      </c>
      <c r="BE11" t="s">
        <v>26</v>
      </c>
      <c r="BF11" t="s">
        <v>270</v>
      </c>
      <c r="BG11">
        <v>1020093</v>
      </c>
      <c r="BJ11">
        <v>0</v>
      </c>
      <c r="BK11" t="s">
        <v>273</v>
      </c>
      <c r="BL11" t="s">
        <v>248</v>
      </c>
      <c r="BM11" t="s">
        <v>230</v>
      </c>
      <c r="BN11">
        <v>40018202</v>
      </c>
      <c r="BO11">
        <v>7917</v>
      </c>
      <c r="BP11">
        <v>1020093</v>
      </c>
      <c r="BQ11">
        <v>0</v>
      </c>
      <c r="BS11">
        <v>985100011002941</v>
      </c>
      <c r="BT11" t="s">
        <v>270</v>
      </c>
      <c r="BU11" t="s">
        <v>222</v>
      </c>
      <c r="BX11">
        <v>7</v>
      </c>
      <c r="CB11">
        <v>295</v>
      </c>
    </row>
    <row r="12" spans="1:80" hidden="1" x14ac:dyDescent="0.25">
      <c r="A12">
        <v>1164325</v>
      </c>
      <c r="B12" t="s">
        <v>271</v>
      </c>
      <c r="C12" t="s">
        <v>260</v>
      </c>
      <c r="D12" t="s">
        <v>270</v>
      </c>
      <c r="F12" t="s">
        <v>262</v>
      </c>
      <c r="G12" t="s">
        <v>263</v>
      </c>
      <c r="H12" t="s">
        <v>254</v>
      </c>
      <c r="I12">
        <v>4403</v>
      </c>
      <c r="J12" t="s">
        <v>264</v>
      </c>
      <c r="L12">
        <v>427717901</v>
      </c>
      <c r="M12" t="s">
        <v>265</v>
      </c>
      <c r="N12" t="s">
        <v>219</v>
      </c>
      <c r="O12" s="21">
        <v>39668</v>
      </c>
      <c r="P12">
        <v>5</v>
      </c>
      <c r="Q12" t="s">
        <v>118</v>
      </c>
      <c r="R12">
        <v>1020093</v>
      </c>
      <c r="T12" t="s">
        <v>221</v>
      </c>
      <c r="V12" t="s">
        <v>222</v>
      </c>
      <c r="W12" t="s">
        <v>266</v>
      </c>
      <c r="X12" t="s">
        <v>266</v>
      </c>
      <c r="Y12">
        <v>427717901</v>
      </c>
      <c r="Z12" t="s">
        <v>272</v>
      </c>
      <c r="AC12" s="21">
        <v>43586</v>
      </c>
      <c r="AD12">
        <v>1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 s="21">
        <v>43608</v>
      </c>
      <c r="AW12" s="21">
        <v>43611</v>
      </c>
      <c r="AX12" t="s">
        <v>267</v>
      </c>
      <c r="BC12">
        <v>0</v>
      </c>
      <c r="BD12" t="s">
        <v>0</v>
      </c>
      <c r="BE12" t="s">
        <v>15</v>
      </c>
      <c r="BF12" t="s">
        <v>270</v>
      </c>
      <c r="BG12">
        <v>1020093</v>
      </c>
      <c r="BJ12">
        <v>0</v>
      </c>
      <c r="BK12" t="s">
        <v>273</v>
      </c>
      <c r="BL12" t="s">
        <v>248</v>
      </c>
      <c r="BM12" t="s">
        <v>230</v>
      </c>
      <c r="BN12">
        <v>40018202</v>
      </c>
      <c r="BO12">
        <v>7917</v>
      </c>
      <c r="BP12">
        <v>1020093</v>
      </c>
      <c r="BQ12">
        <v>0</v>
      </c>
      <c r="BS12">
        <v>985100011002941</v>
      </c>
      <c r="BT12" t="s">
        <v>270</v>
      </c>
      <c r="BU12" t="s">
        <v>222</v>
      </c>
      <c r="BX12">
        <v>7</v>
      </c>
      <c r="CB12">
        <v>295</v>
      </c>
    </row>
    <row r="13" spans="1:80" hidden="1" x14ac:dyDescent="0.25">
      <c r="A13">
        <v>1164325</v>
      </c>
      <c r="B13" t="s">
        <v>271</v>
      </c>
      <c r="C13" t="s">
        <v>260</v>
      </c>
      <c r="D13" t="s">
        <v>270</v>
      </c>
      <c r="F13" t="s">
        <v>262</v>
      </c>
      <c r="G13" t="s">
        <v>263</v>
      </c>
      <c r="H13" t="s">
        <v>254</v>
      </c>
      <c r="I13">
        <v>4403</v>
      </c>
      <c r="J13" t="s">
        <v>264</v>
      </c>
      <c r="L13">
        <v>427717901</v>
      </c>
      <c r="M13" t="s">
        <v>265</v>
      </c>
      <c r="N13" t="s">
        <v>219</v>
      </c>
      <c r="O13" s="21">
        <v>39668</v>
      </c>
      <c r="P13">
        <v>5</v>
      </c>
      <c r="Q13" t="s">
        <v>118</v>
      </c>
      <c r="R13">
        <v>1020093</v>
      </c>
      <c r="T13" t="s">
        <v>221</v>
      </c>
      <c r="V13" t="s">
        <v>222</v>
      </c>
      <c r="W13" t="s">
        <v>266</v>
      </c>
      <c r="X13" t="s">
        <v>266</v>
      </c>
      <c r="Y13">
        <v>427717901</v>
      </c>
      <c r="Z13" t="s">
        <v>272</v>
      </c>
      <c r="AC13" s="21">
        <v>43586</v>
      </c>
      <c r="AD13">
        <v>1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 s="21">
        <v>43608</v>
      </c>
      <c r="AW13" s="21">
        <v>43611</v>
      </c>
      <c r="AX13" t="s">
        <v>267</v>
      </c>
      <c r="BC13">
        <v>0</v>
      </c>
      <c r="BD13" t="s">
        <v>36</v>
      </c>
      <c r="BE13" t="s">
        <v>37</v>
      </c>
      <c r="BF13" t="s">
        <v>270</v>
      </c>
      <c r="BG13">
        <v>1020093</v>
      </c>
      <c r="BJ13">
        <v>0</v>
      </c>
      <c r="BK13" t="s">
        <v>273</v>
      </c>
      <c r="BL13" t="s">
        <v>248</v>
      </c>
      <c r="BM13" t="s">
        <v>230</v>
      </c>
      <c r="BN13">
        <v>40018202</v>
      </c>
      <c r="BO13">
        <v>7917</v>
      </c>
      <c r="BP13">
        <v>1020093</v>
      </c>
      <c r="BQ13">
        <v>0</v>
      </c>
      <c r="BS13">
        <v>985100011002941</v>
      </c>
      <c r="BT13" t="s">
        <v>270</v>
      </c>
      <c r="BU13" t="s">
        <v>222</v>
      </c>
      <c r="BX13">
        <v>7</v>
      </c>
      <c r="CB13">
        <v>295</v>
      </c>
    </row>
    <row r="14" spans="1:80" hidden="1" x14ac:dyDescent="0.25">
      <c r="A14">
        <v>1164325</v>
      </c>
      <c r="B14" t="s">
        <v>271</v>
      </c>
      <c r="C14" t="s">
        <v>260</v>
      </c>
      <c r="D14" t="s">
        <v>270</v>
      </c>
      <c r="F14" t="s">
        <v>262</v>
      </c>
      <c r="G14" t="s">
        <v>263</v>
      </c>
      <c r="H14" t="s">
        <v>254</v>
      </c>
      <c r="I14">
        <v>4403</v>
      </c>
      <c r="J14" t="s">
        <v>264</v>
      </c>
      <c r="L14">
        <v>427717901</v>
      </c>
      <c r="M14" t="s">
        <v>265</v>
      </c>
      <c r="N14" t="s">
        <v>219</v>
      </c>
      <c r="O14" s="21">
        <v>39668</v>
      </c>
      <c r="P14">
        <v>5</v>
      </c>
      <c r="Q14" t="s">
        <v>118</v>
      </c>
      <c r="R14">
        <v>1020093</v>
      </c>
      <c r="T14" t="s">
        <v>221</v>
      </c>
      <c r="V14" t="s">
        <v>222</v>
      </c>
      <c r="W14" t="s">
        <v>266</v>
      </c>
      <c r="X14" t="s">
        <v>266</v>
      </c>
      <c r="Y14">
        <v>427717901</v>
      </c>
      <c r="Z14" t="s">
        <v>272</v>
      </c>
      <c r="AC14" s="21">
        <v>43586</v>
      </c>
      <c r="AD14">
        <v>1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 s="21">
        <v>43608</v>
      </c>
      <c r="AW14" s="21">
        <v>43611</v>
      </c>
      <c r="AX14" t="s">
        <v>267</v>
      </c>
      <c r="BC14">
        <v>0</v>
      </c>
      <c r="BD14" t="s">
        <v>38</v>
      </c>
      <c r="BE14" t="s">
        <v>39</v>
      </c>
      <c r="BF14" t="s">
        <v>270</v>
      </c>
      <c r="BG14">
        <v>1020093</v>
      </c>
      <c r="BJ14">
        <v>0</v>
      </c>
      <c r="BK14" t="s">
        <v>273</v>
      </c>
      <c r="BL14" t="s">
        <v>248</v>
      </c>
      <c r="BM14" t="s">
        <v>230</v>
      </c>
      <c r="BN14">
        <v>40018202</v>
      </c>
      <c r="BO14">
        <v>7917</v>
      </c>
      <c r="BP14">
        <v>1020093</v>
      </c>
      <c r="BQ14">
        <v>0</v>
      </c>
      <c r="BS14">
        <v>985100011002941</v>
      </c>
      <c r="BT14" t="s">
        <v>270</v>
      </c>
      <c r="BU14" t="s">
        <v>222</v>
      </c>
      <c r="BX14">
        <v>7</v>
      </c>
      <c r="CB14">
        <v>295</v>
      </c>
    </row>
    <row r="15" spans="1:80" hidden="1" x14ac:dyDescent="0.25">
      <c r="A15">
        <v>1164325</v>
      </c>
      <c r="B15" t="s">
        <v>271</v>
      </c>
      <c r="C15" t="s">
        <v>260</v>
      </c>
      <c r="D15" t="s">
        <v>270</v>
      </c>
      <c r="F15" t="s">
        <v>262</v>
      </c>
      <c r="G15" t="s">
        <v>263</v>
      </c>
      <c r="H15" t="s">
        <v>254</v>
      </c>
      <c r="I15">
        <v>4403</v>
      </c>
      <c r="J15" t="s">
        <v>264</v>
      </c>
      <c r="L15">
        <v>427717901</v>
      </c>
      <c r="M15" t="s">
        <v>265</v>
      </c>
      <c r="N15" t="s">
        <v>219</v>
      </c>
      <c r="O15" s="21">
        <v>39668</v>
      </c>
      <c r="P15">
        <v>5</v>
      </c>
      <c r="Q15" t="s">
        <v>118</v>
      </c>
      <c r="R15">
        <v>1020093</v>
      </c>
      <c r="T15" t="s">
        <v>221</v>
      </c>
      <c r="V15" t="s">
        <v>222</v>
      </c>
      <c r="W15" t="s">
        <v>266</v>
      </c>
      <c r="X15" t="s">
        <v>266</v>
      </c>
      <c r="Y15">
        <v>427717901</v>
      </c>
      <c r="Z15" t="s">
        <v>272</v>
      </c>
      <c r="AC15" s="21">
        <v>43586</v>
      </c>
      <c r="AD15">
        <v>1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 s="21">
        <v>43608</v>
      </c>
      <c r="AW15" s="21">
        <v>43611</v>
      </c>
      <c r="AX15" t="s">
        <v>267</v>
      </c>
      <c r="BC15">
        <v>0</v>
      </c>
      <c r="BD15" t="s">
        <v>27</v>
      </c>
      <c r="BE15" t="s">
        <v>28</v>
      </c>
      <c r="BF15" t="s">
        <v>270</v>
      </c>
      <c r="BG15">
        <v>1020093</v>
      </c>
      <c r="BJ15">
        <v>0</v>
      </c>
      <c r="BK15" t="s">
        <v>273</v>
      </c>
      <c r="BL15" t="s">
        <v>248</v>
      </c>
      <c r="BM15" t="s">
        <v>230</v>
      </c>
      <c r="BN15">
        <v>40018202</v>
      </c>
      <c r="BO15">
        <v>7917</v>
      </c>
      <c r="BP15">
        <v>1020093</v>
      </c>
      <c r="BQ15">
        <v>0</v>
      </c>
      <c r="BS15">
        <v>985100011002941</v>
      </c>
      <c r="BT15" t="s">
        <v>270</v>
      </c>
      <c r="BU15" t="s">
        <v>222</v>
      </c>
      <c r="BX15">
        <v>7</v>
      </c>
      <c r="CB15">
        <v>295</v>
      </c>
    </row>
    <row r="16" spans="1:80" hidden="1" x14ac:dyDescent="0.25">
      <c r="A16">
        <v>1164334</v>
      </c>
      <c r="B16" t="s">
        <v>274</v>
      </c>
      <c r="C16" t="s">
        <v>260</v>
      </c>
      <c r="D16" t="s">
        <v>275</v>
      </c>
      <c r="J16" t="s">
        <v>276</v>
      </c>
      <c r="L16">
        <v>427717901</v>
      </c>
      <c r="M16" t="s">
        <v>265</v>
      </c>
      <c r="N16" t="s">
        <v>219</v>
      </c>
      <c r="O16" s="21">
        <v>38923</v>
      </c>
      <c r="P16">
        <v>7</v>
      </c>
      <c r="Q16" t="s">
        <v>220</v>
      </c>
      <c r="R16">
        <v>1020092</v>
      </c>
      <c r="T16" t="s">
        <v>221</v>
      </c>
      <c r="V16" t="s">
        <v>222</v>
      </c>
      <c r="AC16" s="21">
        <v>43600</v>
      </c>
      <c r="AD16">
        <v>1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 s="21">
        <v>43608</v>
      </c>
      <c r="AW16" s="21">
        <v>43611</v>
      </c>
      <c r="AX16" t="s">
        <v>277</v>
      </c>
      <c r="BC16">
        <v>0</v>
      </c>
      <c r="BD16" t="s">
        <v>21</v>
      </c>
      <c r="BE16" t="s">
        <v>22</v>
      </c>
      <c r="BF16" t="s">
        <v>275</v>
      </c>
      <c r="BG16">
        <v>1020092</v>
      </c>
      <c r="BJ16">
        <v>0</v>
      </c>
      <c r="BK16" t="s">
        <v>278</v>
      </c>
      <c r="BL16" t="s">
        <v>248</v>
      </c>
      <c r="BM16" t="s">
        <v>230</v>
      </c>
      <c r="BN16">
        <v>60003864</v>
      </c>
      <c r="BO16">
        <v>7915</v>
      </c>
      <c r="BP16">
        <v>1020092</v>
      </c>
      <c r="BQ16">
        <v>0</v>
      </c>
      <c r="BS16">
        <v>953010000296924</v>
      </c>
      <c r="BT16" t="s">
        <v>275</v>
      </c>
      <c r="BU16" t="s">
        <v>222</v>
      </c>
      <c r="BX16">
        <v>8</v>
      </c>
      <c r="CB16">
        <v>160</v>
      </c>
    </row>
    <row r="17" spans="1:80" hidden="1" x14ac:dyDescent="0.25">
      <c r="A17">
        <v>1164334</v>
      </c>
      <c r="B17" t="s">
        <v>274</v>
      </c>
      <c r="C17" t="s">
        <v>260</v>
      </c>
      <c r="D17" t="s">
        <v>275</v>
      </c>
      <c r="J17" t="s">
        <v>276</v>
      </c>
      <c r="L17">
        <v>427717901</v>
      </c>
      <c r="M17" t="s">
        <v>265</v>
      </c>
      <c r="N17" t="s">
        <v>219</v>
      </c>
      <c r="O17" s="21">
        <v>38923</v>
      </c>
      <c r="P17">
        <v>7</v>
      </c>
      <c r="Q17" t="s">
        <v>220</v>
      </c>
      <c r="R17">
        <v>1020092</v>
      </c>
      <c r="T17" t="s">
        <v>221</v>
      </c>
      <c r="V17" t="s">
        <v>222</v>
      </c>
      <c r="AC17" s="21">
        <v>43600</v>
      </c>
      <c r="AD17">
        <v>1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 s="21">
        <v>43608</v>
      </c>
      <c r="AW17" s="21">
        <v>43611</v>
      </c>
      <c r="AX17" t="s">
        <v>277</v>
      </c>
      <c r="BC17">
        <v>0</v>
      </c>
      <c r="BD17" t="s">
        <v>40</v>
      </c>
      <c r="BE17" t="s">
        <v>41</v>
      </c>
      <c r="BF17" t="s">
        <v>275</v>
      </c>
      <c r="BG17">
        <v>1020092</v>
      </c>
      <c r="BJ17">
        <v>0</v>
      </c>
      <c r="BK17" t="s">
        <v>278</v>
      </c>
      <c r="BL17" t="s">
        <v>248</v>
      </c>
      <c r="BM17" t="s">
        <v>230</v>
      </c>
      <c r="BN17">
        <v>60003864</v>
      </c>
      <c r="BO17">
        <v>7915</v>
      </c>
      <c r="BP17">
        <v>1020092</v>
      </c>
      <c r="BQ17">
        <v>0</v>
      </c>
      <c r="BS17">
        <v>953010000296924</v>
      </c>
      <c r="BT17" t="s">
        <v>275</v>
      </c>
      <c r="BU17" t="s">
        <v>222</v>
      </c>
      <c r="BX17">
        <v>8</v>
      </c>
      <c r="CB17">
        <v>160</v>
      </c>
    </row>
    <row r="18" spans="1:80" hidden="1" x14ac:dyDescent="0.25">
      <c r="A18">
        <v>1164377</v>
      </c>
      <c r="B18" t="s">
        <v>279</v>
      </c>
      <c r="C18" t="s">
        <v>280</v>
      </c>
      <c r="D18" t="s">
        <v>281</v>
      </c>
      <c r="E18" t="s">
        <v>282</v>
      </c>
      <c r="G18" t="s">
        <v>283</v>
      </c>
      <c r="H18" t="s">
        <v>254</v>
      </c>
      <c r="I18">
        <v>4561</v>
      </c>
      <c r="J18" t="s">
        <v>284</v>
      </c>
      <c r="L18">
        <v>481321551</v>
      </c>
      <c r="M18" t="s">
        <v>285</v>
      </c>
      <c r="N18" t="s">
        <v>219</v>
      </c>
      <c r="O18" s="21">
        <v>38700</v>
      </c>
      <c r="P18">
        <v>8</v>
      </c>
      <c r="Q18" t="s">
        <v>286</v>
      </c>
      <c r="R18">
        <v>1026237</v>
      </c>
      <c r="T18" t="s">
        <v>221</v>
      </c>
      <c r="V18" t="s">
        <v>222</v>
      </c>
      <c r="W18" t="s">
        <v>287</v>
      </c>
      <c r="X18" t="s">
        <v>287</v>
      </c>
      <c r="Y18">
        <v>422914527</v>
      </c>
      <c r="AC18" s="21">
        <v>43586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 s="21">
        <v>43609</v>
      </c>
      <c r="AW18" s="21">
        <v>43611</v>
      </c>
      <c r="AZ18" t="s">
        <v>288</v>
      </c>
      <c r="BA18" t="s">
        <v>289</v>
      </c>
      <c r="BB18" t="s">
        <v>290</v>
      </c>
      <c r="BC18">
        <v>0</v>
      </c>
      <c r="BD18" t="s">
        <v>21</v>
      </c>
      <c r="BE18" t="s">
        <v>22</v>
      </c>
      <c r="BF18" t="s">
        <v>281</v>
      </c>
      <c r="BG18">
        <v>1026237</v>
      </c>
      <c r="BJ18">
        <v>0</v>
      </c>
      <c r="BK18" t="s">
        <v>291</v>
      </c>
      <c r="BM18" t="s">
        <v>230</v>
      </c>
      <c r="BN18">
        <v>60006884</v>
      </c>
      <c r="BO18">
        <v>2210</v>
      </c>
      <c r="BP18">
        <v>1026239</v>
      </c>
      <c r="BQ18">
        <v>0</v>
      </c>
      <c r="BS18">
        <v>985100010920793</v>
      </c>
      <c r="BT18" t="s">
        <v>287</v>
      </c>
      <c r="BU18" t="s">
        <v>222</v>
      </c>
      <c r="BX18">
        <v>3</v>
      </c>
      <c r="CB18">
        <v>110</v>
      </c>
    </row>
    <row r="19" spans="1:80" hidden="1" x14ac:dyDescent="0.25">
      <c r="A19">
        <v>1164377</v>
      </c>
      <c r="B19" t="s">
        <v>279</v>
      </c>
      <c r="C19" t="s">
        <v>280</v>
      </c>
      <c r="D19" t="s">
        <v>281</v>
      </c>
      <c r="E19" t="s">
        <v>282</v>
      </c>
      <c r="G19" t="s">
        <v>283</v>
      </c>
      <c r="H19" t="s">
        <v>254</v>
      </c>
      <c r="I19">
        <v>4561</v>
      </c>
      <c r="J19" t="s">
        <v>284</v>
      </c>
      <c r="L19">
        <v>481321551</v>
      </c>
      <c r="M19" t="s">
        <v>285</v>
      </c>
      <c r="N19" t="s">
        <v>219</v>
      </c>
      <c r="O19" s="21">
        <v>38700</v>
      </c>
      <c r="P19">
        <v>8</v>
      </c>
      <c r="Q19" t="s">
        <v>286</v>
      </c>
      <c r="R19">
        <v>1026237</v>
      </c>
      <c r="T19" t="s">
        <v>221</v>
      </c>
      <c r="V19" t="s">
        <v>222</v>
      </c>
      <c r="W19" t="s">
        <v>287</v>
      </c>
      <c r="X19" t="s">
        <v>287</v>
      </c>
      <c r="Y19">
        <v>422914527</v>
      </c>
      <c r="AC19" s="21">
        <v>43586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 s="21">
        <v>43609</v>
      </c>
      <c r="AW19" s="21">
        <v>43611</v>
      </c>
      <c r="AZ19" t="s">
        <v>288</v>
      </c>
      <c r="BA19" t="s">
        <v>289</v>
      </c>
      <c r="BB19" t="s">
        <v>290</v>
      </c>
      <c r="BC19">
        <v>0</v>
      </c>
      <c r="BD19" t="s">
        <v>40</v>
      </c>
      <c r="BE19" t="s">
        <v>41</v>
      </c>
      <c r="BF19" t="s">
        <v>281</v>
      </c>
      <c r="BG19">
        <v>1026237</v>
      </c>
      <c r="BJ19">
        <v>0</v>
      </c>
      <c r="BK19" t="s">
        <v>291</v>
      </c>
      <c r="BM19" t="s">
        <v>230</v>
      </c>
      <c r="BN19">
        <v>60006884</v>
      </c>
      <c r="BO19">
        <v>2210</v>
      </c>
      <c r="BP19">
        <v>1026239</v>
      </c>
      <c r="BQ19">
        <v>0</v>
      </c>
      <c r="BS19">
        <v>985100010920793</v>
      </c>
      <c r="BT19" t="s">
        <v>287</v>
      </c>
      <c r="BU19" t="s">
        <v>222</v>
      </c>
      <c r="BX19">
        <v>3</v>
      </c>
      <c r="CB19">
        <v>110</v>
      </c>
    </row>
    <row r="20" spans="1:80" hidden="1" x14ac:dyDescent="0.25">
      <c r="A20">
        <v>1164639</v>
      </c>
      <c r="B20" t="s">
        <v>292</v>
      </c>
      <c r="C20" t="s">
        <v>293</v>
      </c>
      <c r="D20" t="s">
        <v>294</v>
      </c>
      <c r="E20" t="s">
        <v>295</v>
      </c>
      <c r="G20" t="s">
        <v>296</v>
      </c>
      <c r="H20" t="s">
        <v>254</v>
      </c>
      <c r="I20">
        <v>4124</v>
      </c>
      <c r="J20" t="s">
        <v>297</v>
      </c>
      <c r="L20">
        <v>401718023</v>
      </c>
      <c r="M20" t="s">
        <v>298</v>
      </c>
      <c r="N20" t="s">
        <v>219</v>
      </c>
      <c r="O20" s="21">
        <v>38014</v>
      </c>
      <c r="P20">
        <v>10</v>
      </c>
      <c r="Q20" t="s">
        <v>299</v>
      </c>
      <c r="R20">
        <v>1019341</v>
      </c>
      <c r="T20" t="s">
        <v>221</v>
      </c>
      <c r="V20" t="s">
        <v>222</v>
      </c>
      <c r="W20" t="s">
        <v>300</v>
      </c>
      <c r="X20" t="s">
        <v>300</v>
      </c>
      <c r="Y20">
        <v>401718023</v>
      </c>
      <c r="Z20" t="s">
        <v>301</v>
      </c>
      <c r="AC20" s="21">
        <v>43599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 s="21">
        <v>43608</v>
      </c>
      <c r="AW20" s="21">
        <v>43611</v>
      </c>
      <c r="AZ20" t="s">
        <v>302</v>
      </c>
      <c r="BA20" t="s">
        <v>303</v>
      </c>
      <c r="BC20">
        <v>0</v>
      </c>
      <c r="BD20" t="s">
        <v>4</v>
      </c>
      <c r="BE20" t="s">
        <v>42</v>
      </c>
      <c r="BF20" t="s">
        <v>294</v>
      </c>
      <c r="BG20">
        <v>1019341</v>
      </c>
      <c r="BJ20">
        <v>0</v>
      </c>
      <c r="BK20" t="s">
        <v>304</v>
      </c>
      <c r="BM20" t="s">
        <v>230</v>
      </c>
      <c r="BN20">
        <v>60012614</v>
      </c>
      <c r="BO20">
        <v>7700</v>
      </c>
      <c r="BP20">
        <v>1019341</v>
      </c>
      <c r="BQ20">
        <v>0</v>
      </c>
      <c r="BS20">
        <v>985170002586018</v>
      </c>
      <c r="BT20" t="s">
        <v>294</v>
      </c>
      <c r="BU20" t="s">
        <v>222</v>
      </c>
      <c r="BX20">
        <v>9</v>
      </c>
      <c r="CB20">
        <v>20</v>
      </c>
    </row>
    <row r="21" spans="1:80" hidden="1" x14ac:dyDescent="0.25">
      <c r="A21">
        <v>1164639</v>
      </c>
      <c r="B21" t="s">
        <v>292</v>
      </c>
      <c r="C21" t="s">
        <v>293</v>
      </c>
      <c r="D21" t="s">
        <v>294</v>
      </c>
      <c r="E21" t="s">
        <v>295</v>
      </c>
      <c r="G21" t="s">
        <v>296</v>
      </c>
      <c r="H21" t="s">
        <v>254</v>
      </c>
      <c r="I21">
        <v>4124</v>
      </c>
      <c r="J21" t="s">
        <v>297</v>
      </c>
      <c r="L21">
        <v>401718023</v>
      </c>
      <c r="M21" t="s">
        <v>298</v>
      </c>
      <c r="N21" t="s">
        <v>219</v>
      </c>
      <c r="O21" s="21">
        <v>38014</v>
      </c>
      <c r="P21">
        <v>10</v>
      </c>
      <c r="Q21" t="s">
        <v>299</v>
      </c>
      <c r="R21">
        <v>1019341</v>
      </c>
      <c r="T21" t="s">
        <v>221</v>
      </c>
      <c r="V21" t="s">
        <v>222</v>
      </c>
      <c r="W21" t="s">
        <v>300</v>
      </c>
      <c r="X21" t="s">
        <v>300</v>
      </c>
      <c r="Y21">
        <v>401718023</v>
      </c>
      <c r="Z21" t="s">
        <v>301</v>
      </c>
      <c r="AC21" s="21">
        <v>43599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 s="21">
        <v>43608</v>
      </c>
      <c r="AW21" s="21">
        <v>43611</v>
      </c>
      <c r="AZ21" t="s">
        <v>302</v>
      </c>
      <c r="BA21" t="s">
        <v>303</v>
      </c>
      <c r="BC21">
        <v>0</v>
      </c>
      <c r="BD21" t="s">
        <v>5</v>
      </c>
      <c r="BE21" t="s">
        <v>43</v>
      </c>
      <c r="BF21" t="s">
        <v>294</v>
      </c>
      <c r="BG21">
        <v>1019341</v>
      </c>
      <c r="BJ21">
        <v>0</v>
      </c>
      <c r="BK21" t="s">
        <v>305</v>
      </c>
      <c r="BM21" t="s">
        <v>230</v>
      </c>
      <c r="BN21">
        <v>60017371</v>
      </c>
      <c r="BO21">
        <v>7985</v>
      </c>
      <c r="BP21">
        <v>1019341</v>
      </c>
      <c r="BQ21">
        <v>0</v>
      </c>
      <c r="BS21">
        <v>985170002748799</v>
      </c>
      <c r="BT21" t="s">
        <v>294</v>
      </c>
      <c r="BU21" t="s">
        <v>306</v>
      </c>
      <c r="BX21">
        <v>10</v>
      </c>
      <c r="CB21">
        <v>20</v>
      </c>
    </row>
    <row r="22" spans="1:80" hidden="1" x14ac:dyDescent="0.25">
      <c r="A22">
        <v>1164793</v>
      </c>
      <c r="B22" t="s">
        <v>307</v>
      </c>
      <c r="C22" t="s">
        <v>308</v>
      </c>
      <c r="D22" t="s">
        <v>309</v>
      </c>
      <c r="E22" t="s">
        <v>310</v>
      </c>
      <c r="G22" t="s">
        <v>311</v>
      </c>
      <c r="H22" t="s">
        <v>216</v>
      </c>
      <c r="I22">
        <v>4171</v>
      </c>
      <c r="J22" t="s">
        <v>312</v>
      </c>
      <c r="L22">
        <v>417034415</v>
      </c>
      <c r="M22" t="s">
        <v>313</v>
      </c>
      <c r="N22" t="s">
        <v>219</v>
      </c>
      <c r="O22" s="21">
        <v>37105</v>
      </c>
      <c r="P22">
        <v>12</v>
      </c>
      <c r="Q22" t="s">
        <v>314</v>
      </c>
      <c r="R22">
        <v>1011313</v>
      </c>
      <c r="T22" t="s">
        <v>221</v>
      </c>
      <c r="V22" t="s">
        <v>222</v>
      </c>
      <c r="W22" t="s">
        <v>315</v>
      </c>
      <c r="X22" t="s">
        <v>315</v>
      </c>
      <c r="Y22">
        <v>417034415</v>
      </c>
      <c r="AC22" s="21">
        <v>43598</v>
      </c>
      <c r="AD22">
        <v>2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1</v>
      </c>
      <c r="AK22">
        <v>2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 s="21">
        <v>43609</v>
      </c>
      <c r="AW22" s="21">
        <v>43611</v>
      </c>
      <c r="AZ22" t="s">
        <v>316</v>
      </c>
      <c r="BA22" t="s">
        <v>317</v>
      </c>
      <c r="BC22">
        <v>0</v>
      </c>
      <c r="BD22" t="s">
        <v>44</v>
      </c>
      <c r="BE22" t="s">
        <v>45</v>
      </c>
      <c r="BF22" t="s">
        <v>309</v>
      </c>
      <c r="BG22">
        <v>1011313</v>
      </c>
      <c r="BJ22">
        <v>0</v>
      </c>
      <c r="BK22" t="s">
        <v>318</v>
      </c>
      <c r="BL22" t="s">
        <v>248</v>
      </c>
      <c r="BM22" t="s">
        <v>230</v>
      </c>
      <c r="BN22">
        <v>60006347</v>
      </c>
      <c r="BO22">
        <v>7935</v>
      </c>
      <c r="BP22">
        <v>1011313</v>
      </c>
      <c r="BQ22">
        <v>0</v>
      </c>
      <c r="BS22">
        <v>956000003132092</v>
      </c>
      <c r="BT22" t="s">
        <v>309</v>
      </c>
      <c r="BU22" t="s">
        <v>222</v>
      </c>
      <c r="BX22">
        <v>11</v>
      </c>
      <c r="CB22">
        <v>325</v>
      </c>
    </row>
    <row r="23" spans="1:80" hidden="1" x14ac:dyDescent="0.25">
      <c r="A23">
        <v>1164793</v>
      </c>
      <c r="B23" t="s">
        <v>307</v>
      </c>
      <c r="C23" t="s">
        <v>308</v>
      </c>
      <c r="D23" t="s">
        <v>309</v>
      </c>
      <c r="E23" t="s">
        <v>310</v>
      </c>
      <c r="G23" t="s">
        <v>311</v>
      </c>
      <c r="H23" t="s">
        <v>216</v>
      </c>
      <c r="I23">
        <v>4171</v>
      </c>
      <c r="J23" t="s">
        <v>312</v>
      </c>
      <c r="L23">
        <v>417034415</v>
      </c>
      <c r="M23" t="s">
        <v>313</v>
      </c>
      <c r="N23" t="s">
        <v>219</v>
      </c>
      <c r="O23" s="21">
        <v>37105</v>
      </c>
      <c r="P23">
        <v>12</v>
      </c>
      <c r="Q23" t="s">
        <v>314</v>
      </c>
      <c r="R23">
        <v>1011313</v>
      </c>
      <c r="T23" t="s">
        <v>221</v>
      </c>
      <c r="V23" t="s">
        <v>222</v>
      </c>
      <c r="W23" t="s">
        <v>315</v>
      </c>
      <c r="X23" t="s">
        <v>315</v>
      </c>
      <c r="Y23">
        <v>417034415</v>
      </c>
      <c r="AC23" s="21">
        <v>43598</v>
      </c>
      <c r="AD23">
        <v>2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1</v>
      </c>
      <c r="AK23">
        <v>2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 s="21">
        <v>43609</v>
      </c>
      <c r="AW23" s="21">
        <v>43611</v>
      </c>
      <c r="AZ23" t="s">
        <v>316</v>
      </c>
      <c r="BA23" t="s">
        <v>317</v>
      </c>
      <c r="BC23">
        <v>0</v>
      </c>
      <c r="BD23" t="s">
        <v>21</v>
      </c>
      <c r="BE23" t="s">
        <v>22</v>
      </c>
      <c r="BF23" t="s">
        <v>309</v>
      </c>
      <c r="BG23">
        <v>1011313</v>
      </c>
      <c r="BJ23">
        <v>0</v>
      </c>
      <c r="BK23" t="s">
        <v>319</v>
      </c>
      <c r="BL23" t="s">
        <v>269</v>
      </c>
      <c r="BM23" t="s">
        <v>230</v>
      </c>
      <c r="BN23">
        <v>60011934</v>
      </c>
      <c r="BO23">
        <v>6584</v>
      </c>
      <c r="BP23">
        <v>1011313</v>
      </c>
      <c r="BQ23">
        <v>0</v>
      </c>
      <c r="BS23">
        <v>981020005528148</v>
      </c>
      <c r="BT23" t="s">
        <v>309</v>
      </c>
      <c r="BU23" t="s">
        <v>222</v>
      </c>
      <c r="BX23">
        <v>12</v>
      </c>
      <c r="CB23">
        <v>325</v>
      </c>
    </row>
    <row r="24" spans="1:80" hidden="1" x14ac:dyDescent="0.25">
      <c r="A24">
        <v>1164793</v>
      </c>
      <c r="B24" t="s">
        <v>307</v>
      </c>
      <c r="C24" t="s">
        <v>308</v>
      </c>
      <c r="D24" t="s">
        <v>309</v>
      </c>
      <c r="E24" t="s">
        <v>310</v>
      </c>
      <c r="G24" t="s">
        <v>311</v>
      </c>
      <c r="H24" t="s">
        <v>216</v>
      </c>
      <c r="I24">
        <v>4171</v>
      </c>
      <c r="J24" t="s">
        <v>312</v>
      </c>
      <c r="L24">
        <v>417034415</v>
      </c>
      <c r="M24" t="s">
        <v>313</v>
      </c>
      <c r="N24" t="s">
        <v>219</v>
      </c>
      <c r="O24" s="21">
        <v>37105</v>
      </c>
      <c r="P24">
        <v>12</v>
      </c>
      <c r="Q24" t="s">
        <v>314</v>
      </c>
      <c r="R24">
        <v>1011313</v>
      </c>
      <c r="T24" t="s">
        <v>221</v>
      </c>
      <c r="V24" t="s">
        <v>222</v>
      </c>
      <c r="W24" t="s">
        <v>315</v>
      </c>
      <c r="X24" t="s">
        <v>315</v>
      </c>
      <c r="Y24">
        <v>417034415</v>
      </c>
      <c r="AC24" s="21">
        <v>43598</v>
      </c>
      <c r="AD24">
        <v>2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1</v>
      </c>
      <c r="AK24">
        <v>2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 s="21">
        <v>43609</v>
      </c>
      <c r="AW24" s="21">
        <v>43611</v>
      </c>
      <c r="AZ24" t="s">
        <v>316</v>
      </c>
      <c r="BA24" t="s">
        <v>317</v>
      </c>
      <c r="BC24">
        <v>0</v>
      </c>
      <c r="BD24" t="s">
        <v>40</v>
      </c>
      <c r="BE24" t="s">
        <v>41</v>
      </c>
      <c r="BF24" t="s">
        <v>309</v>
      </c>
      <c r="BG24">
        <v>1011313</v>
      </c>
      <c r="BJ24">
        <v>0</v>
      </c>
      <c r="BK24" t="s">
        <v>319</v>
      </c>
      <c r="BL24" t="s">
        <v>269</v>
      </c>
      <c r="BM24" t="s">
        <v>230</v>
      </c>
      <c r="BN24">
        <v>60011934</v>
      </c>
      <c r="BO24">
        <v>6584</v>
      </c>
      <c r="BP24">
        <v>1011313</v>
      </c>
      <c r="BQ24">
        <v>0</v>
      </c>
      <c r="BS24">
        <v>981020005528148</v>
      </c>
      <c r="BT24" t="s">
        <v>309</v>
      </c>
      <c r="BU24" t="s">
        <v>222</v>
      </c>
      <c r="BX24">
        <v>12</v>
      </c>
      <c r="CB24">
        <v>325</v>
      </c>
    </row>
    <row r="25" spans="1:80" hidden="1" x14ac:dyDescent="0.25">
      <c r="A25">
        <v>1165152</v>
      </c>
      <c r="B25" t="s">
        <v>320</v>
      </c>
      <c r="C25" t="s">
        <v>321</v>
      </c>
      <c r="D25" t="s">
        <v>322</v>
      </c>
      <c r="E25" t="s">
        <v>323</v>
      </c>
      <c r="G25" t="s">
        <v>324</v>
      </c>
      <c r="H25" t="s">
        <v>254</v>
      </c>
      <c r="I25">
        <v>4280</v>
      </c>
      <c r="J25" t="s">
        <v>325</v>
      </c>
      <c r="L25">
        <v>415170057</v>
      </c>
      <c r="M25" t="s">
        <v>326</v>
      </c>
      <c r="N25" t="s">
        <v>219</v>
      </c>
      <c r="O25" s="21">
        <v>39342</v>
      </c>
      <c r="P25">
        <v>6</v>
      </c>
      <c r="Q25" t="s">
        <v>327</v>
      </c>
      <c r="R25">
        <v>1019816</v>
      </c>
      <c r="T25" t="s">
        <v>221</v>
      </c>
      <c r="V25" t="s">
        <v>222</v>
      </c>
      <c r="W25" t="s">
        <v>328</v>
      </c>
      <c r="X25" t="s">
        <v>329</v>
      </c>
      <c r="Y25">
        <v>415170057</v>
      </c>
      <c r="AC25" s="21">
        <v>43588</v>
      </c>
      <c r="AD25">
        <v>1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1</v>
      </c>
      <c r="AK25">
        <v>2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 s="21">
        <v>43609</v>
      </c>
      <c r="AW25" s="21">
        <v>43611</v>
      </c>
      <c r="AX25" t="s">
        <v>330</v>
      </c>
      <c r="AZ25" t="s">
        <v>331</v>
      </c>
      <c r="BC25">
        <v>0</v>
      </c>
      <c r="BD25" t="s">
        <v>46</v>
      </c>
      <c r="BE25" t="s">
        <v>47</v>
      </c>
      <c r="BF25" t="s">
        <v>322</v>
      </c>
      <c r="BG25">
        <v>1019816</v>
      </c>
      <c r="BJ25">
        <v>0</v>
      </c>
      <c r="BK25" t="s">
        <v>332</v>
      </c>
      <c r="BL25" t="s">
        <v>248</v>
      </c>
      <c r="BM25" t="s">
        <v>230</v>
      </c>
      <c r="BN25">
        <v>60009953</v>
      </c>
      <c r="BO25">
        <v>7885</v>
      </c>
      <c r="BP25">
        <v>1019816</v>
      </c>
      <c r="BQ25">
        <v>0</v>
      </c>
      <c r="BS25">
        <v>985111000969085</v>
      </c>
      <c r="BT25" t="s">
        <v>322</v>
      </c>
      <c r="BU25" t="s">
        <v>222</v>
      </c>
      <c r="BX25">
        <v>13</v>
      </c>
      <c r="CB25">
        <v>230</v>
      </c>
    </row>
    <row r="26" spans="1:80" hidden="1" x14ac:dyDescent="0.25">
      <c r="A26">
        <v>1165152</v>
      </c>
      <c r="B26" t="s">
        <v>320</v>
      </c>
      <c r="C26" t="s">
        <v>321</v>
      </c>
      <c r="D26" t="s">
        <v>322</v>
      </c>
      <c r="E26" t="s">
        <v>323</v>
      </c>
      <c r="G26" t="s">
        <v>324</v>
      </c>
      <c r="H26" t="s">
        <v>254</v>
      </c>
      <c r="I26">
        <v>4280</v>
      </c>
      <c r="J26" t="s">
        <v>325</v>
      </c>
      <c r="L26">
        <v>415170057</v>
      </c>
      <c r="M26" t="s">
        <v>326</v>
      </c>
      <c r="N26" t="s">
        <v>219</v>
      </c>
      <c r="O26" s="21">
        <v>39342</v>
      </c>
      <c r="P26">
        <v>6</v>
      </c>
      <c r="Q26" t="s">
        <v>327</v>
      </c>
      <c r="R26">
        <v>1019816</v>
      </c>
      <c r="T26" t="s">
        <v>221</v>
      </c>
      <c r="V26" t="s">
        <v>222</v>
      </c>
      <c r="W26" t="s">
        <v>328</v>
      </c>
      <c r="X26" t="s">
        <v>329</v>
      </c>
      <c r="Y26">
        <v>415170057</v>
      </c>
      <c r="AC26" s="21">
        <v>43588</v>
      </c>
      <c r="AD26">
        <v>1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1</v>
      </c>
      <c r="AK26">
        <v>2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 s="21">
        <v>43609</v>
      </c>
      <c r="AW26" s="21">
        <v>43611</v>
      </c>
      <c r="AX26" t="s">
        <v>330</v>
      </c>
      <c r="AZ26" t="s">
        <v>331</v>
      </c>
      <c r="BC26">
        <v>0</v>
      </c>
      <c r="BD26" t="s">
        <v>48</v>
      </c>
      <c r="BE26" t="s">
        <v>49</v>
      </c>
      <c r="BF26" t="s">
        <v>322</v>
      </c>
      <c r="BG26">
        <v>1019816</v>
      </c>
      <c r="BJ26">
        <v>0</v>
      </c>
      <c r="BK26" t="s">
        <v>332</v>
      </c>
      <c r="BL26" t="s">
        <v>248</v>
      </c>
      <c r="BM26" t="s">
        <v>230</v>
      </c>
      <c r="BN26">
        <v>60009953</v>
      </c>
      <c r="BO26">
        <v>7885</v>
      </c>
      <c r="BP26">
        <v>1019816</v>
      </c>
      <c r="BQ26">
        <v>0</v>
      </c>
      <c r="BS26">
        <v>985111000969085</v>
      </c>
      <c r="BT26" t="s">
        <v>322</v>
      </c>
      <c r="BU26" t="s">
        <v>222</v>
      </c>
      <c r="BX26">
        <v>13</v>
      </c>
      <c r="CB26">
        <v>230</v>
      </c>
    </row>
    <row r="27" spans="1:80" hidden="1" x14ac:dyDescent="0.25">
      <c r="A27">
        <v>1165191</v>
      </c>
      <c r="B27" t="s">
        <v>333</v>
      </c>
      <c r="C27" t="s">
        <v>334</v>
      </c>
      <c r="D27" t="s">
        <v>335</v>
      </c>
      <c r="E27" t="s">
        <v>336</v>
      </c>
      <c r="G27" t="s">
        <v>337</v>
      </c>
      <c r="H27" t="s">
        <v>338</v>
      </c>
      <c r="I27">
        <v>4211</v>
      </c>
      <c r="J27" t="s">
        <v>339</v>
      </c>
      <c r="L27">
        <v>407170633</v>
      </c>
      <c r="M27" t="s">
        <v>340</v>
      </c>
      <c r="N27" t="s">
        <v>230</v>
      </c>
      <c r="O27" s="21">
        <v>38835</v>
      </c>
      <c r="P27">
        <v>7</v>
      </c>
      <c r="Q27" t="s">
        <v>341</v>
      </c>
      <c r="R27">
        <v>1018525</v>
      </c>
      <c r="T27" t="s">
        <v>221</v>
      </c>
      <c r="V27" t="s">
        <v>222</v>
      </c>
      <c r="W27" t="s">
        <v>342</v>
      </c>
      <c r="X27" t="s">
        <v>343</v>
      </c>
      <c r="Y27">
        <v>438248890</v>
      </c>
      <c r="Z27" t="s">
        <v>344</v>
      </c>
      <c r="AC27" s="21">
        <v>43600</v>
      </c>
      <c r="AD27">
        <v>1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 s="21">
        <v>43610</v>
      </c>
      <c r="AW27" s="21">
        <v>43611</v>
      </c>
      <c r="AX27" t="s">
        <v>345</v>
      </c>
      <c r="BC27">
        <v>0</v>
      </c>
      <c r="BD27" t="s">
        <v>44</v>
      </c>
      <c r="BE27" t="s">
        <v>45</v>
      </c>
      <c r="BF27" t="s">
        <v>335</v>
      </c>
      <c r="BG27">
        <v>1018525</v>
      </c>
      <c r="BJ27">
        <v>0</v>
      </c>
      <c r="BK27" t="s">
        <v>346</v>
      </c>
      <c r="BL27" t="s">
        <v>269</v>
      </c>
      <c r="BM27" t="s">
        <v>230</v>
      </c>
      <c r="BN27">
        <v>40017397</v>
      </c>
      <c r="BO27">
        <v>7346</v>
      </c>
      <c r="BP27">
        <v>1018525</v>
      </c>
      <c r="BQ27">
        <v>0</v>
      </c>
      <c r="BS27">
        <v>985120032987374</v>
      </c>
      <c r="BT27" t="s">
        <v>347</v>
      </c>
      <c r="BU27" t="s">
        <v>222</v>
      </c>
      <c r="BX27">
        <v>14</v>
      </c>
      <c r="CB27">
        <v>20</v>
      </c>
    </row>
    <row r="28" spans="1:80" hidden="1" x14ac:dyDescent="0.25">
      <c r="A28">
        <v>1165487</v>
      </c>
      <c r="B28" t="s">
        <v>348</v>
      </c>
      <c r="C28" t="s">
        <v>349</v>
      </c>
      <c r="D28" t="s">
        <v>350</v>
      </c>
      <c r="E28" t="s">
        <v>351</v>
      </c>
      <c r="G28" t="s">
        <v>352</v>
      </c>
      <c r="H28" t="s">
        <v>216</v>
      </c>
      <c r="I28">
        <v>4209</v>
      </c>
      <c r="J28" t="s">
        <v>353</v>
      </c>
      <c r="L28">
        <v>488750541</v>
      </c>
      <c r="M28" t="s">
        <v>354</v>
      </c>
      <c r="N28" t="s">
        <v>219</v>
      </c>
      <c r="O28" s="21">
        <v>38809</v>
      </c>
      <c r="P28">
        <v>8</v>
      </c>
      <c r="Q28" t="s">
        <v>355</v>
      </c>
      <c r="R28">
        <v>1026570</v>
      </c>
      <c r="T28" t="s">
        <v>221</v>
      </c>
      <c r="V28" t="s">
        <v>222</v>
      </c>
      <c r="W28" t="s">
        <v>356</v>
      </c>
      <c r="X28" t="s">
        <v>357</v>
      </c>
      <c r="Y28">
        <v>488750541</v>
      </c>
      <c r="Z28" t="s">
        <v>358</v>
      </c>
      <c r="AC28" s="21">
        <v>43589</v>
      </c>
      <c r="AD28">
        <v>2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1</v>
      </c>
      <c r="AK28">
        <v>2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 s="21">
        <v>43609</v>
      </c>
      <c r="AW28" s="21">
        <v>43611</v>
      </c>
      <c r="AX28" t="s">
        <v>359</v>
      </c>
      <c r="AZ28" t="s">
        <v>360</v>
      </c>
      <c r="BA28" t="s">
        <v>361</v>
      </c>
      <c r="BC28">
        <v>0</v>
      </c>
      <c r="BD28" t="s">
        <v>50</v>
      </c>
      <c r="BE28" t="s">
        <v>51</v>
      </c>
      <c r="BF28" t="s">
        <v>350</v>
      </c>
      <c r="BG28">
        <v>1026570</v>
      </c>
      <c r="BJ28">
        <v>0</v>
      </c>
      <c r="BK28" t="s">
        <v>362</v>
      </c>
      <c r="BL28" t="s">
        <v>269</v>
      </c>
      <c r="BM28" t="s">
        <v>230</v>
      </c>
      <c r="BN28">
        <v>60005728</v>
      </c>
      <c r="BO28">
        <v>7870</v>
      </c>
      <c r="BP28">
        <v>1026570</v>
      </c>
      <c r="BQ28">
        <v>0</v>
      </c>
      <c r="BS28">
        <v>900006000239911</v>
      </c>
      <c r="BT28" t="s">
        <v>350</v>
      </c>
      <c r="BU28" t="s">
        <v>222</v>
      </c>
      <c r="BX28">
        <v>15</v>
      </c>
      <c r="CB28">
        <v>310</v>
      </c>
    </row>
    <row r="29" spans="1:80" hidden="1" x14ac:dyDescent="0.25">
      <c r="A29">
        <v>1165487</v>
      </c>
      <c r="B29" t="s">
        <v>348</v>
      </c>
      <c r="C29" t="s">
        <v>349</v>
      </c>
      <c r="D29" t="s">
        <v>350</v>
      </c>
      <c r="E29" t="s">
        <v>351</v>
      </c>
      <c r="G29" t="s">
        <v>352</v>
      </c>
      <c r="H29" t="s">
        <v>216</v>
      </c>
      <c r="I29">
        <v>4209</v>
      </c>
      <c r="J29" t="s">
        <v>353</v>
      </c>
      <c r="L29">
        <v>488750541</v>
      </c>
      <c r="M29" t="s">
        <v>354</v>
      </c>
      <c r="N29" t="s">
        <v>219</v>
      </c>
      <c r="O29" s="21">
        <v>38809</v>
      </c>
      <c r="P29">
        <v>8</v>
      </c>
      <c r="Q29" t="s">
        <v>355</v>
      </c>
      <c r="R29">
        <v>1026570</v>
      </c>
      <c r="T29" t="s">
        <v>221</v>
      </c>
      <c r="V29" t="s">
        <v>222</v>
      </c>
      <c r="W29" t="s">
        <v>356</v>
      </c>
      <c r="X29" t="s">
        <v>357</v>
      </c>
      <c r="Y29">
        <v>488750541</v>
      </c>
      <c r="Z29" t="s">
        <v>358</v>
      </c>
      <c r="AC29" s="21">
        <v>43589</v>
      </c>
      <c r="AD29">
        <v>2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1</v>
      </c>
      <c r="AK29">
        <v>2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 s="21">
        <v>43609</v>
      </c>
      <c r="AW29" s="21">
        <v>43611</v>
      </c>
      <c r="AX29" t="s">
        <v>359</v>
      </c>
      <c r="AZ29" t="s">
        <v>360</v>
      </c>
      <c r="BA29" t="s">
        <v>361</v>
      </c>
      <c r="BC29">
        <v>0</v>
      </c>
      <c r="BD29" t="s">
        <v>52</v>
      </c>
      <c r="BE29" t="s">
        <v>53</v>
      </c>
      <c r="BF29" t="s">
        <v>350</v>
      </c>
      <c r="BG29">
        <v>1026570</v>
      </c>
      <c r="BJ29">
        <v>0</v>
      </c>
      <c r="BK29" t="s">
        <v>362</v>
      </c>
      <c r="BL29" t="s">
        <v>269</v>
      </c>
      <c r="BM29" t="s">
        <v>230</v>
      </c>
      <c r="BN29">
        <v>60005728</v>
      </c>
      <c r="BO29">
        <v>7870</v>
      </c>
      <c r="BP29">
        <v>1026570</v>
      </c>
      <c r="BQ29">
        <v>0</v>
      </c>
      <c r="BS29">
        <v>900006000239911</v>
      </c>
      <c r="BT29" t="s">
        <v>350</v>
      </c>
      <c r="BU29" t="s">
        <v>222</v>
      </c>
      <c r="BX29">
        <v>15</v>
      </c>
      <c r="CB29">
        <v>310</v>
      </c>
    </row>
    <row r="30" spans="1:80" hidden="1" x14ac:dyDescent="0.25">
      <c r="A30">
        <v>1165538</v>
      </c>
      <c r="B30" t="s">
        <v>363</v>
      </c>
      <c r="C30" t="s">
        <v>364</v>
      </c>
      <c r="D30" t="s">
        <v>365</v>
      </c>
      <c r="E30" t="s">
        <v>366</v>
      </c>
      <c r="G30" t="s">
        <v>367</v>
      </c>
      <c r="H30" t="s">
        <v>368</v>
      </c>
      <c r="I30">
        <v>4370</v>
      </c>
      <c r="J30" t="s">
        <v>369</v>
      </c>
      <c r="L30">
        <v>408304628</v>
      </c>
      <c r="M30" t="s">
        <v>370</v>
      </c>
      <c r="N30" t="s">
        <v>219</v>
      </c>
      <c r="O30" s="21">
        <v>38549</v>
      </c>
      <c r="P30">
        <v>8</v>
      </c>
      <c r="Q30" t="s">
        <v>371</v>
      </c>
      <c r="R30">
        <v>4102018</v>
      </c>
      <c r="T30" t="s">
        <v>221</v>
      </c>
      <c r="V30" t="s">
        <v>222</v>
      </c>
      <c r="W30" t="s">
        <v>372</v>
      </c>
      <c r="X30" t="s">
        <v>372</v>
      </c>
      <c r="Y30">
        <v>408304628</v>
      </c>
      <c r="AC30" s="21">
        <v>43589</v>
      </c>
      <c r="AD30">
        <v>2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1</v>
      </c>
      <c r="AK30">
        <v>3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 s="21">
        <v>43608</v>
      </c>
      <c r="AW30" s="21">
        <v>43611</v>
      </c>
      <c r="AX30" t="s">
        <v>373</v>
      </c>
      <c r="AY30" t="s">
        <v>365</v>
      </c>
      <c r="AZ30" t="s">
        <v>374</v>
      </c>
      <c r="BA30" t="s">
        <v>375</v>
      </c>
      <c r="BC30">
        <v>0</v>
      </c>
      <c r="BD30" t="s">
        <v>2</v>
      </c>
      <c r="BE30" t="s">
        <v>24</v>
      </c>
      <c r="BF30" t="s">
        <v>365</v>
      </c>
      <c r="BG30">
        <v>4102018</v>
      </c>
      <c r="BJ30">
        <v>0</v>
      </c>
      <c r="BK30" t="s">
        <v>376</v>
      </c>
      <c r="BL30" t="s">
        <v>269</v>
      </c>
      <c r="BM30" t="s">
        <v>230</v>
      </c>
      <c r="BN30">
        <v>60012185</v>
      </c>
      <c r="BO30">
        <v>7540</v>
      </c>
      <c r="BP30">
        <v>4102018</v>
      </c>
      <c r="BQ30">
        <v>0</v>
      </c>
      <c r="BS30">
        <v>939000001107159</v>
      </c>
      <c r="BT30" t="s">
        <v>365</v>
      </c>
      <c r="BU30" t="s">
        <v>222</v>
      </c>
      <c r="BX30">
        <v>16</v>
      </c>
      <c r="CB30">
        <v>495</v>
      </c>
    </row>
    <row r="31" spans="1:80" hidden="1" x14ac:dyDescent="0.25">
      <c r="A31">
        <v>1165538</v>
      </c>
      <c r="B31" t="s">
        <v>363</v>
      </c>
      <c r="C31" t="s">
        <v>364</v>
      </c>
      <c r="D31" t="s">
        <v>365</v>
      </c>
      <c r="E31" t="s">
        <v>366</v>
      </c>
      <c r="G31" t="s">
        <v>367</v>
      </c>
      <c r="H31" t="s">
        <v>368</v>
      </c>
      <c r="I31">
        <v>4370</v>
      </c>
      <c r="J31" t="s">
        <v>369</v>
      </c>
      <c r="L31">
        <v>408304628</v>
      </c>
      <c r="M31" t="s">
        <v>370</v>
      </c>
      <c r="N31" t="s">
        <v>219</v>
      </c>
      <c r="O31" s="21">
        <v>38549</v>
      </c>
      <c r="P31">
        <v>8</v>
      </c>
      <c r="Q31" t="s">
        <v>371</v>
      </c>
      <c r="R31">
        <v>4102018</v>
      </c>
      <c r="T31" t="s">
        <v>221</v>
      </c>
      <c r="V31" t="s">
        <v>222</v>
      </c>
      <c r="W31" t="s">
        <v>372</v>
      </c>
      <c r="X31" t="s">
        <v>372</v>
      </c>
      <c r="Y31">
        <v>408304628</v>
      </c>
      <c r="AC31" s="21">
        <v>43589</v>
      </c>
      <c r="AD31">
        <v>2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1</v>
      </c>
      <c r="AK31">
        <v>3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 s="21">
        <v>43608</v>
      </c>
      <c r="AW31" s="21">
        <v>43611</v>
      </c>
      <c r="AX31" t="s">
        <v>373</v>
      </c>
      <c r="AY31" t="s">
        <v>365</v>
      </c>
      <c r="AZ31" t="s">
        <v>374</v>
      </c>
      <c r="BA31" t="s">
        <v>375</v>
      </c>
      <c r="BC31">
        <v>0</v>
      </c>
      <c r="BD31" t="s">
        <v>54</v>
      </c>
      <c r="BE31" t="s">
        <v>55</v>
      </c>
      <c r="BF31" t="s">
        <v>365</v>
      </c>
      <c r="BG31">
        <v>4102018</v>
      </c>
      <c r="BJ31">
        <v>0</v>
      </c>
      <c r="BK31" t="s">
        <v>376</v>
      </c>
      <c r="BL31" t="s">
        <v>269</v>
      </c>
      <c r="BM31" t="s">
        <v>230</v>
      </c>
      <c r="BN31">
        <v>60012185</v>
      </c>
      <c r="BO31">
        <v>7540</v>
      </c>
      <c r="BP31">
        <v>4102018</v>
      </c>
      <c r="BQ31">
        <v>0</v>
      </c>
      <c r="BS31">
        <v>939000001107159</v>
      </c>
      <c r="BT31" t="s">
        <v>365</v>
      </c>
      <c r="BU31" t="s">
        <v>222</v>
      </c>
      <c r="BX31">
        <v>16</v>
      </c>
      <c r="CB31">
        <v>495</v>
      </c>
    </row>
    <row r="32" spans="1:80" hidden="1" x14ac:dyDescent="0.25">
      <c r="A32">
        <v>1165538</v>
      </c>
      <c r="B32" t="s">
        <v>363</v>
      </c>
      <c r="C32" t="s">
        <v>364</v>
      </c>
      <c r="D32" t="s">
        <v>365</v>
      </c>
      <c r="E32" t="s">
        <v>366</v>
      </c>
      <c r="G32" t="s">
        <v>367</v>
      </c>
      <c r="H32" t="s">
        <v>368</v>
      </c>
      <c r="I32">
        <v>4370</v>
      </c>
      <c r="J32" t="s">
        <v>369</v>
      </c>
      <c r="L32">
        <v>408304628</v>
      </c>
      <c r="M32" t="s">
        <v>370</v>
      </c>
      <c r="N32" t="s">
        <v>219</v>
      </c>
      <c r="O32" s="21">
        <v>38549</v>
      </c>
      <c r="P32">
        <v>8</v>
      </c>
      <c r="Q32" t="s">
        <v>371</v>
      </c>
      <c r="R32">
        <v>4102018</v>
      </c>
      <c r="T32" t="s">
        <v>221</v>
      </c>
      <c r="V32" t="s">
        <v>222</v>
      </c>
      <c r="W32" t="s">
        <v>372</v>
      </c>
      <c r="X32" t="s">
        <v>372</v>
      </c>
      <c r="Y32">
        <v>408304628</v>
      </c>
      <c r="AC32" s="21">
        <v>43589</v>
      </c>
      <c r="AD32">
        <v>2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1</v>
      </c>
      <c r="AK32">
        <v>3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 s="21">
        <v>43608</v>
      </c>
      <c r="AW32" s="21">
        <v>43611</v>
      </c>
      <c r="AX32" t="s">
        <v>373</v>
      </c>
      <c r="AY32" t="s">
        <v>365</v>
      </c>
      <c r="AZ32" t="s">
        <v>374</v>
      </c>
      <c r="BA32" t="s">
        <v>375</v>
      </c>
      <c r="BC32">
        <v>0</v>
      </c>
      <c r="BD32" t="s">
        <v>56</v>
      </c>
      <c r="BE32" t="s">
        <v>57</v>
      </c>
      <c r="BF32" t="s">
        <v>365</v>
      </c>
      <c r="BG32">
        <v>4102018</v>
      </c>
      <c r="BJ32">
        <v>0</v>
      </c>
      <c r="BK32" t="s">
        <v>376</v>
      </c>
      <c r="BL32" t="s">
        <v>269</v>
      </c>
      <c r="BM32" t="s">
        <v>230</v>
      </c>
      <c r="BN32">
        <v>60012185</v>
      </c>
      <c r="BO32">
        <v>7540</v>
      </c>
      <c r="BP32">
        <v>4102018</v>
      </c>
      <c r="BQ32">
        <v>0</v>
      </c>
      <c r="BS32">
        <v>939000001107159</v>
      </c>
      <c r="BT32" t="s">
        <v>365</v>
      </c>
      <c r="BU32" t="s">
        <v>222</v>
      </c>
      <c r="BX32">
        <v>16</v>
      </c>
      <c r="CB32">
        <v>495</v>
      </c>
    </row>
    <row r="33" spans="1:80" hidden="1" x14ac:dyDescent="0.25">
      <c r="A33">
        <v>1165538</v>
      </c>
      <c r="B33" t="s">
        <v>363</v>
      </c>
      <c r="C33" t="s">
        <v>364</v>
      </c>
      <c r="D33" t="s">
        <v>365</v>
      </c>
      <c r="E33" t="s">
        <v>366</v>
      </c>
      <c r="G33" t="s">
        <v>367</v>
      </c>
      <c r="H33" t="s">
        <v>368</v>
      </c>
      <c r="I33">
        <v>4370</v>
      </c>
      <c r="J33" t="s">
        <v>369</v>
      </c>
      <c r="L33">
        <v>408304628</v>
      </c>
      <c r="M33" t="s">
        <v>370</v>
      </c>
      <c r="N33" t="s">
        <v>219</v>
      </c>
      <c r="O33" s="21">
        <v>38549</v>
      </c>
      <c r="P33">
        <v>8</v>
      </c>
      <c r="Q33" t="s">
        <v>371</v>
      </c>
      <c r="R33">
        <v>4102018</v>
      </c>
      <c r="T33" t="s">
        <v>221</v>
      </c>
      <c r="V33" t="s">
        <v>222</v>
      </c>
      <c r="W33" t="s">
        <v>372</v>
      </c>
      <c r="X33" t="s">
        <v>372</v>
      </c>
      <c r="Y33">
        <v>408304628</v>
      </c>
      <c r="AC33" s="21">
        <v>43589</v>
      </c>
      <c r="AD33">
        <v>2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1</v>
      </c>
      <c r="AK33">
        <v>3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 s="21">
        <v>43608</v>
      </c>
      <c r="AW33" s="21">
        <v>43611</v>
      </c>
      <c r="AX33" t="s">
        <v>373</v>
      </c>
      <c r="AY33" t="s">
        <v>365</v>
      </c>
      <c r="AZ33" t="s">
        <v>374</v>
      </c>
      <c r="BA33" t="s">
        <v>375</v>
      </c>
      <c r="BC33">
        <v>0</v>
      </c>
      <c r="BD33" t="s">
        <v>3</v>
      </c>
      <c r="BE33" t="s">
        <v>23</v>
      </c>
      <c r="BF33" t="s">
        <v>365</v>
      </c>
      <c r="BG33">
        <v>4102018</v>
      </c>
      <c r="BJ33">
        <v>0</v>
      </c>
      <c r="BK33" t="s">
        <v>377</v>
      </c>
      <c r="BL33" t="s">
        <v>248</v>
      </c>
      <c r="BM33" t="s">
        <v>230</v>
      </c>
      <c r="BO33">
        <v>7701</v>
      </c>
      <c r="BQ33">
        <v>0</v>
      </c>
      <c r="BT33" t="s">
        <v>378</v>
      </c>
      <c r="BU33" t="s">
        <v>222</v>
      </c>
      <c r="BX33">
        <v>17</v>
      </c>
      <c r="CB33">
        <v>495</v>
      </c>
    </row>
    <row r="34" spans="1:80" hidden="1" x14ac:dyDescent="0.25">
      <c r="A34">
        <v>1165538</v>
      </c>
      <c r="B34" t="s">
        <v>363</v>
      </c>
      <c r="C34" t="s">
        <v>364</v>
      </c>
      <c r="D34" t="s">
        <v>365</v>
      </c>
      <c r="E34" t="s">
        <v>366</v>
      </c>
      <c r="G34" t="s">
        <v>367</v>
      </c>
      <c r="H34" t="s">
        <v>368</v>
      </c>
      <c r="I34">
        <v>4370</v>
      </c>
      <c r="J34" t="s">
        <v>369</v>
      </c>
      <c r="L34">
        <v>408304628</v>
      </c>
      <c r="M34" t="s">
        <v>370</v>
      </c>
      <c r="N34" t="s">
        <v>219</v>
      </c>
      <c r="O34" s="21">
        <v>38549</v>
      </c>
      <c r="P34">
        <v>8</v>
      </c>
      <c r="Q34" t="s">
        <v>371</v>
      </c>
      <c r="R34">
        <v>4102018</v>
      </c>
      <c r="T34" t="s">
        <v>221</v>
      </c>
      <c r="V34" t="s">
        <v>222</v>
      </c>
      <c r="W34" t="s">
        <v>372</v>
      </c>
      <c r="X34" t="s">
        <v>372</v>
      </c>
      <c r="Y34">
        <v>408304628</v>
      </c>
      <c r="AC34" s="21">
        <v>43589</v>
      </c>
      <c r="AD34">
        <v>2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1</v>
      </c>
      <c r="AK34">
        <v>3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 s="21">
        <v>43608</v>
      </c>
      <c r="AW34" s="21">
        <v>43611</v>
      </c>
      <c r="AX34" t="s">
        <v>373</v>
      </c>
      <c r="AY34" t="s">
        <v>365</v>
      </c>
      <c r="AZ34" t="s">
        <v>374</v>
      </c>
      <c r="BA34" t="s">
        <v>375</v>
      </c>
      <c r="BC34">
        <v>0</v>
      </c>
      <c r="BD34" t="s">
        <v>58</v>
      </c>
      <c r="BE34" t="s">
        <v>59</v>
      </c>
      <c r="BF34" t="s">
        <v>365</v>
      </c>
      <c r="BG34">
        <v>4102018</v>
      </c>
      <c r="BJ34">
        <v>0</v>
      </c>
      <c r="BK34" t="s">
        <v>377</v>
      </c>
      <c r="BL34" t="s">
        <v>248</v>
      </c>
      <c r="BM34" t="s">
        <v>230</v>
      </c>
      <c r="BO34">
        <v>7701</v>
      </c>
      <c r="BQ34">
        <v>0</v>
      </c>
      <c r="BT34" t="s">
        <v>378</v>
      </c>
      <c r="BU34" t="s">
        <v>222</v>
      </c>
      <c r="BX34">
        <v>17</v>
      </c>
      <c r="CB34">
        <v>495</v>
      </c>
    </row>
    <row r="35" spans="1:80" hidden="1" x14ac:dyDescent="0.25">
      <c r="A35">
        <v>1165538</v>
      </c>
      <c r="B35" t="s">
        <v>363</v>
      </c>
      <c r="C35" t="s">
        <v>364</v>
      </c>
      <c r="D35" t="s">
        <v>365</v>
      </c>
      <c r="E35" t="s">
        <v>366</v>
      </c>
      <c r="G35" t="s">
        <v>367</v>
      </c>
      <c r="H35" t="s">
        <v>368</v>
      </c>
      <c r="I35">
        <v>4370</v>
      </c>
      <c r="J35" t="s">
        <v>369</v>
      </c>
      <c r="L35">
        <v>408304628</v>
      </c>
      <c r="M35" t="s">
        <v>370</v>
      </c>
      <c r="N35" t="s">
        <v>219</v>
      </c>
      <c r="O35" s="21">
        <v>38549</v>
      </c>
      <c r="P35">
        <v>8</v>
      </c>
      <c r="Q35" t="s">
        <v>371</v>
      </c>
      <c r="R35">
        <v>4102018</v>
      </c>
      <c r="T35" t="s">
        <v>221</v>
      </c>
      <c r="V35" t="s">
        <v>222</v>
      </c>
      <c r="W35" t="s">
        <v>372</v>
      </c>
      <c r="X35" t="s">
        <v>372</v>
      </c>
      <c r="Y35">
        <v>408304628</v>
      </c>
      <c r="AC35" s="21">
        <v>43589</v>
      </c>
      <c r="AD35">
        <v>2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1</v>
      </c>
      <c r="AK35">
        <v>3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 s="21">
        <v>43608</v>
      </c>
      <c r="AW35" s="21">
        <v>43611</v>
      </c>
      <c r="AX35" t="s">
        <v>373</v>
      </c>
      <c r="AY35" t="s">
        <v>365</v>
      </c>
      <c r="AZ35" t="s">
        <v>374</v>
      </c>
      <c r="BA35" t="s">
        <v>375</v>
      </c>
      <c r="BC35">
        <v>0</v>
      </c>
      <c r="BD35" t="s">
        <v>60</v>
      </c>
      <c r="BE35" t="s">
        <v>61</v>
      </c>
      <c r="BF35" t="s">
        <v>365</v>
      </c>
      <c r="BG35">
        <v>4102018</v>
      </c>
      <c r="BJ35">
        <v>0</v>
      </c>
      <c r="BK35" t="s">
        <v>377</v>
      </c>
      <c r="BL35" t="s">
        <v>248</v>
      </c>
      <c r="BM35" t="s">
        <v>230</v>
      </c>
      <c r="BO35">
        <v>7701</v>
      </c>
      <c r="BQ35">
        <v>0</v>
      </c>
      <c r="BT35" t="s">
        <v>378</v>
      </c>
      <c r="BU35" t="s">
        <v>222</v>
      </c>
      <c r="BX35">
        <v>17</v>
      </c>
      <c r="CB35">
        <v>495</v>
      </c>
    </row>
    <row r="36" spans="1:80" hidden="1" x14ac:dyDescent="0.25">
      <c r="A36">
        <v>1166082</v>
      </c>
      <c r="B36" t="s">
        <v>379</v>
      </c>
      <c r="C36" t="s">
        <v>380</v>
      </c>
      <c r="D36" t="s">
        <v>381</v>
      </c>
      <c r="E36" t="s">
        <v>382</v>
      </c>
      <c r="G36" t="s">
        <v>383</v>
      </c>
      <c r="H36" t="s">
        <v>254</v>
      </c>
      <c r="I36">
        <v>4371</v>
      </c>
      <c r="J36" t="s">
        <v>384</v>
      </c>
      <c r="L36">
        <v>61417738345</v>
      </c>
      <c r="M36" t="s">
        <v>385</v>
      </c>
      <c r="N36" t="s">
        <v>230</v>
      </c>
      <c r="O36" s="21">
        <v>38929</v>
      </c>
      <c r="P36">
        <v>7</v>
      </c>
      <c r="Q36" t="s">
        <v>371</v>
      </c>
      <c r="R36">
        <v>4101616</v>
      </c>
      <c r="T36" t="s">
        <v>221</v>
      </c>
      <c r="V36" t="s">
        <v>222</v>
      </c>
      <c r="W36" t="s">
        <v>386</v>
      </c>
      <c r="X36" t="s">
        <v>387</v>
      </c>
      <c r="Y36">
        <v>61417738345</v>
      </c>
      <c r="AC36" s="21">
        <v>43590</v>
      </c>
      <c r="AD36">
        <v>2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 s="21">
        <v>43608</v>
      </c>
      <c r="AW36" s="21">
        <v>43611</v>
      </c>
      <c r="AX36" t="s">
        <v>388</v>
      </c>
      <c r="BC36">
        <v>0</v>
      </c>
      <c r="BD36" t="s">
        <v>21</v>
      </c>
      <c r="BE36" t="s">
        <v>22</v>
      </c>
      <c r="BF36" t="s">
        <v>381</v>
      </c>
      <c r="BG36">
        <v>4101616</v>
      </c>
      <c r="BJ36">
        <v>0</v>
      </c>
      <c r="BK36" t="s">
        <v>389</v>
      </c>
      <c r="BL36" t="s">
        <v>269</v>
      </c>
      <c r="BM36" t="s">
        <v>230</v>
      </c>
      <c r="BN36">
        <v>20092860</v>
      </c>
      <c r="BO36">
        <v>2024</v>
      </c>
      <c r="BP36">
        <v>4013928</v>
      </c>
      <c r="BQ36">
        <v>0</v>
      </c>
      <c r="BS36">
        <v>943094330180535</v>
      </c>
      <c r="BT36" t="s">
        <v>390</v>
      </c>
      <c r="BU36" t="s">
        <v>222</v>
      </c>
      <c r="BX36">
        <v>19</v>
      </c>
      <c r="CB36">
        <v>480</v>
      </c>
    </row>
    <row r="37" spans="1:80" hidden="1" x14ac:dyDescent="0.25">
      <c r="A37">
        <v>1166082</v>
      </c>
      <c r="B37" t="s">
        <v>379</v>
      </c>
      <c r="C37" t="s">
        <v>380</v>
      </c>
      <c r="D37" t="s">
        <v>381</v>
      </c>
      <c r="E37" t="s">
        <v>382</v>
      </c>
      <c r="G37" t="s">
        <v>383</v>
      </c>
      <c r="H37" t="s">
        <v>254</v>
      </c>
      <c r="I37">
        <v>4371</v>
      </c>
      <c r="J37" t="s">
        <v>384</v>
      </c>
      <c r="L37">
        <v>61417738345</v>
      </c>
      <c r="M37" t="s">
        <v>385</v>
      </c>
      <c r="N37" t="s">
        <v>230</v>
      </c>
      <c r="O37" s="21">
        <v>38929</v>
      </c>
      <c r="P37">
        <v>7</v>
      </c>
      <c r="Q37" t="s">
        <v>371</v>
      </c>
      <c r="R37">
        <v>4101616</v>
      </c>
      <c r="T37" t="s">
        <v>221</v>
      </c>
      <c r="V37" t="s">
        <v>222</v>
      </c>
      <c r="W37" t="s">
        <v>386</v>
      </c>
      <c r="X37" t="s">
        <v>387</v>
      </c>
      <c r="Y37">
        <v>61417738345</v>
      </c>
      <c r="AC37" s="21">
        <v>43590</v>
      </c>
      <c r="AD37">
        <v>2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 s="21">
        <v>43608</v>
      </c>
      <c r="AW37" s="21">
        <v>43611</v>
      </c>
      <c r="AX37" t="s">
        <v>388</v>
      </c>
      <c r="BC37">
        <v>0</v>
      </c>
      <c r="BD37" t="s">
        <v>2</v>
      </c>
      <c r="BE37" t="s">
        <v>24</v>
      </c>
      <c r="BF37" t="s">
        <v>381</v>
      </c>
      <c r="BG37">
        <v>4101616</v>
      </c>
      <c r="BJ37">
        <v>0</v>
      </c>
      <c r="BK37" t="s">
        <v>389</v>
      </c>
      <c r="BL37" t="s">
        <v>269</v>
      </c>
      <c r="BM37" t="s">
        <v>230</v>
      </c>
      <c r="BN37">
        <v>20092860</v>
      </c>
      <c r="BO37">
        <v>2024</v>
      </c>
      <c r="BP37">
        <v>4013928</v>
      </c>
      <c r="BQ37">
        <v>0</v>
      </c>
      <c r="BS37">
        <v>943094330180535</v>
      </c>
      <c r="BT37" t="s">
        <v>390</v>
      </c>
      <c r="BU37" t="s">
        <v>222</v>
      </c>
      <c r="BX37">
        <v>19</v>
      </c>
      <c r="CB37">
        <v>480</v>
      </c>
    </row>
    <row r="38" spans="1:80" hidden="1" x14ac:dyDescent="0.25">
      <c r="A38">
        <v>1166082</v>
      </c>
      <c r="B38" t="s">
        <v>379</v>
      </c>
      <c r="C38" t="s">
        <v>380</v>
      </c>
      <c r="D38" t="s">
        <v>381</v>
      </c>
      <c r="E38" t="s">
        <v>382</v>
      </c>
      <c r="G38" t="s">
        <v>383</v>
      </c>
      <c r="H38" t="s">
        <v>254</v>
      </c>
      <c r="I38">
        <v>4371</v>
      </c>
      <c r="J38" t="s">
        <v>384</v>
      </c>
      <c r="L38">
        <v>61417738345</v>
      </c>
      <c r="M38" t="s">
        <v>385</v>
      </c>
      <c r="N38" t="s">
        <v>230</v>
      </c>
      <c r="O38" s="21">
        <v>38929</v>
      </c>
      <c r="P38">
        <v>7</v>
      </c>
      <c r="Q38" t="s">
        <v>371</v>
      </c>
      <c r="R38">
        <v>4101616</v>
      </c>
      <c r="T38" t="s">
        <v>221</v>
      </c>
      <c r="V38" t="s">
        <v>222</v>
      </c>
      <c r="W38" t="s">
        <v>386</v>
      </c>
      <c r="X38" t="s">
        <v>387</v>
      </c>
      <c r="Y38">
        <v>61417738345</v>
      </c>
      <c r="AC38" s="21">
        <v>43590</v>
      </c>
      <c r="AD38">
        <v>2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 s="21">
        <v>43608</v>
      </c>
      <c r="AW38" s="21">
        <v>43611</v>
      </c>
      <c r="AX38" t="s">
        <v>388</v>
      </c>
      <c r="BC38">
        <v>0</v>
      </c>
      <c r="BD38" t="s">
        <v>62</v>
      </c>
      <c r="BE38" t="s">
        <v>63</v>
      </c>
      <c r="BF38" t="s">
        <v>381</v>
      </c>
      <c r="BG38">
        <v>4101616</v>
      </c>
      <c r="BJ38">
        <v>0</v>
      </c>
      <c r="BK38" t="s">
        <v>389</v>
      </c>
      <c r="BL38" t="s">
        <v>269</v>
      </c>
      <c r="BM38" t="s">
        <v>230</v>
      </c>
      <c r="BN38">
        <v>20092860</v>
      </c>
      <c r="BO38">
        <v>2024</v>
      </c>
      <c r="BP38">
        <v>4013928</v>
      </c>
      <c r="BQ38">
        <v>0</v>
      </c>
      <c r="BS38">
        <v>943094330180535</v>
      </c>
      <c r="BT38" t="s">
        <v>390</v>
      </c>
      <c r="BU38" t="s">
        <v>222</v>
      </c>
      <c r="BX38">
        <v>19</v>
      </c>
      <c r="CB38">
        <v>480</v>
      </c>
    </row>
    <row r="39" spans="1:80" hidden="1" x14ac:dyDescent="0.25">
      <c r="A39">
        <v>1166082</v>
      </c>
      <c r="B39" t="s">
        <v>379</v>
      </c>
      <c r="C39" t="s">
        <v>380</v>
      </c>
      <c r="D39" t="s">
        <v>381</v>
      </c>
      <c r="E39" t="s">
        <v>382</v>
      </c>
      <c r="G39" t="s">
        <v>383</v>
      </c>
      <c r="H39" t="s">
        <v>254</v>
      </c>
      <c r="I39">
        <v>4371</v>
      </c>
      <c r="J39" t="s">
        <v>384</v>
      </c>
      <c r="L39">
        <v>61417738345</v>
      </c>
      <c r="M39" t="s">
        <v>385</v>
      </c>
      <c r="N39" t="s">
        <v>230</v>
      </c>
      <c r="O39" s="21">
        <v>38929</v>
      </c>
      <c r="P39">
        <v>7</v>
      </c>
      <c r="Q39" t="s">
        <v>371</v>
      </c>
      <c r="R39">
        <v>4101616</v>
      </c>
      <c r="T39" t="s">
        <v>221</v>
      </c>
      <c r="V39" t="s">
        <v>222</v>
      </c>
      <c r="W39" t="s">
        <v>386</v>
      </c>
      <c r="X39" t="s">
        <v>387</v>
      </c>
      <c r="Y39">
        <v>61417738345</v>
      </c>
      <c r="AC39" s="21">
        <v>43590</v>
      </c>
      <c r="AD39">
        <v>2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 s="21">
        <v>43608</v>
      </c>
      <c r="AW39" s="21">
        <v>43611</v>
      </c>
      <c r="AX39" t="s">
        <v>388</v>
      </c>
      <c r="BC39">
        <v>0</v>
      </c>
      <c r="BD39" t="s">
        <v>40</v>
      </c>
      <c r="BE39" t="s">
        <v>41</v>
      </c>
      <c r="BF39" t="s">
        <v>381</v>
      </c>
      <c r="BG39">
        <v>4101616</v>
      </c>
      <c r="BJ39">
        <v>0</v>
      </c>
      <c r="BK39" t="s">
        <v>389</v>
      </c>
      <c r="BL39" t="s">
        <v>269</v>
      </c>
      <c r="BM39" t="s">
        <v>230</v>
      </c>
      <c r="BN39">
        <v>20092860</v>
      </c>
      <c r="BO39">
        <v>2024</v>
      </c>
      <c r="BP39">
        <v>4013928</v>
      </c>
      <c r="BQ39">
        <v>0</v>
      </c>
      <c r="BS39">
        <v>943094330180535</v>
      </c>
      <c r="BT39" t="s">
        <v>390</v>
      </c>
      <c r="BU39" t="s">
        <v>222</v>
      </c>
      <c r="BX39">
        <v>19</v>
      </c>
      <c r="CB39">
        <v>480</v>
      </c>
    </row>
    <row r="40" spans="1:80" hidden="1" x14ac:dyDescent="0.25">
      <c r="A40">
        <v>1166082</v>
      </c>
      <c r="B40" t="s">
        <v>379</v>
      </c>
      <c r="C40" t="s">
        <v>380</v>
      </c>
      <c r="D40" t="s">
        <v>381</v>
      </c>
      <c r="E40" t="s">
        <v>382</v>
      </c>
      <c r="G40" t="s">
        <v>383</v>
      </c>
      <c r="H40" t="s">
        <v>254</v>
      </c>
      <c r="I40">
        <v>4371</v>
      </c>
      <c r="J40" t="s">
        <v>384</v>
      </c>
      <c r="L40">
        <v>61417738345</v>
      </c>
      <c r="M40" t="s">
        <v>385</v>
      </c>
      <c r="N40" t="s">
        <v>230</v>
      </c>
      <c r="O40" s="21">
        <v>38929</v>
      </c>
      <c r="P40">
        <v>7</v>
      </c>
      <c r="Q40" t="s">
        <v>371</v>
      </c>
      <c r="R40">
        <v>4101616</v>
      </c>
      <c r="T40" t="s">
        <v>221</v>
      </c>
      <c r="V40" t="s">
        <v>222</v>
      </c>
      <c r="W40" t="s">
        <v>386</v>
      </c>
      <c r="X40" t="s">
        <v>387</v>
      </c>
      <c r="Y40">
        <v>61417738345</v>
      </c>
      <c r="AC40" s="21">
        <v>43590</v>
      </c>
      <c r="AD40">
        <v>2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 s="21">
        <v>43608</v>
      </c>
      <c r="AW40" s="21">
        <v>43611</v>
      </c>
      <c r="AX40" t="s">
        <v>388</v>
      </c>
      <c r="BC40">
        <v>0</v>
      </c>
      <c r="BD40" t="s">
        <v>64</v>
      </c>
      <c r="BE40" t="s">
        <v>65</v>
      </c>
      <c r="BF40" t="s">
        <v>381</v>
      </c>
      <c r="BG40">
        <v>4101616</v>
      </c>
      <c r="BJ40">
        <v>0</v>
      </c>
      <c r="BK40" t="s">
        <v>389</v>
      </c>
      <c r="BL40" t="s">
        <v>269</v>
      </c>
      <c r="BM40" t="s">
        <v>230</v>
      </c>
      <c r="BN40">
        <v>20092860</v>
      </c>
      <c r="BO40">
        <v>2024</v>
      </c>
      <c r="BP40">
        <v>4013928</v>
      </c>
      <c r="BQ40">
        <v>0</v>
      </c>
      <c r="BS40">
        <v>943094330180535</v>
      </c>
      <c r="BT40" t="s">
        <v>390</v>
      </c>
      <c r="BU40" t="s">
        <v>222</v>
      </c>
      <c r="BX40">
        <v>19</v>
      </c>
      <c r="CB40">
        <v>480</v>
      </c>
    </row>
    <row r="41" spans="1:80" hidden="1" x14ac:dyDescent="0.25">
      <c r="A41">
        <v>1166082</v>
      </c>
      <c r="B41" t="s">
        <v>379</v>
      </c>
      <c r="C41" t="s">
        <v>380</v>
      </c>
      <c r="D41" t="s">
        <v>381</v>
      </c>
      <c r="E41" t="s">
        <v>382</v>
      </c>
      <c r="G41" t="s">
        <v>383</v>
      </c>
      <c r="H41" t="s">
        <v>254</v>
      </c>
      <c r="I41">
        <v>4371</v>
      </c>
      <c r="J41" t="s">
        <v>384</v>
      </c>
      <c r="L41">
        <v>61417738345</v>
      </c>
      <c r="M41" t="s">
        <v>385</v>
      </c>
      <c r="N41" t="s">
        <v>230</v>
      </c>
      <c r="O41" s="21">
        <v>38929</v>
      </c>
      <c r="P41">
        <v>7</v>
      </c>
      <c r="Q41" t="s">
        <v>371</v>
      </c>
      <c r="R41">
        <v>4101616</v>
      </c>
      <c r="T41" t="s">
        <v>221</v>
      </c>
      <c r="V41" t="s">
        <v>222</v>
      </c>
      <c r="W41" t="s">
        <v>386</v>
      </c>
      <c r="X41" t="s">
        <v>387</v>
      </c>
      <c r="Y41">
        <v>61417738345</v>
      </c>
      <c r="AC41" s="21">
        <v>43590</v>
      </c>
      <c r="AD41">
        <v>2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 s="21">
        <v>43608</v>
      </c>
      <c r="AW41" s="21">
        <v>43611</v>
      </c>
      <c r="AX41" t="s">
        <v>388</v>
      </c>
      <c r="BC41">
        <v>0</v>
      </c>
      <c r="BD41" t="s">
        <v>21</v>
      </c>
      <c r="BE41" t="s">
        <v>22</v>
      </c>
      <c r="BF41" t="s">
        <v>381</v>
      </c>
      <c r="BG41">
        <v>4101616</v>
      </c>
      <c r="BJ41">
        <v>0</v>
      </c>
      <c r="BK41" t="s">
        <v>391</v>
      </c>
      <c r="BL41" t="s">
        <v>269</v>
      </c>
      <c r="BM41" t="s">
        <v>230</v>
      </c>
      <c r="BN41">
        <v>60003927</v>
      </c>
      <c r="BO41">
        <v>7918</v>
      </c>
      <c r="BP41">
        <v>4002592</v>
      </c>
      <c r="BQ41">
        <v>0</v>
      </c>
      <c r="BS41">
        <v>941000017024916</v>
      </c>
      <c r="BT41" t="s">
        <v>387</v>
      </c>
      <c r="BU41" t="s">
        <v>222</v>
      </c>
      <c r="BX41">
        <v>20</v>
      </c>
      <c r="CB41">
        <v>480</v>
      </c>
    </row>
    <row r="42" spans="1:80" hidden="1" x14ac:dyDescent="0.25">
      <c r="A42">
        <v>1166082</v>
      </c>
      <c r="B42" t="s">
        <v>379</v>
      </c>
      <c r="C42" t="s">
        <v>380</v>
      </c>
      <c r="D42" t="s">
        <v>381</v>
      </c>
      <c r="E42" t="s">
        <v>382</v>
      </c>
      <c r="G42" t="s">
        <v>383</v>
      </c>
      <c r="H42" t="s">
        <v>254</v>
      </c>
      <c r="I42">
        <v>4371</v>
      </c>
      <c r="J42" t="s">
        <v>384</v>
      </c>
      <c r="L42">
        <v>61417738345</v>
      </c>
      <c r="M42" t="s">
        <v>385</v>
      </c>
      <c r="N42" t="s">
        <v>230</v>
      </c>
      <c r="O42" s="21">
        <v>38929</v>
      </c>
      <c r="P42">
        <v>7</v>
      </c>
      <c r="Q42" t="s">
        <v>371</v>
      </c>
      <c r="R42">
        <v>4101616</v>
      </c>
      <c r="T42" t="s">
        <v>221</v>
      </c>
      <c r="V42" t="s">
        <v>222</v>
      </c>
      <c r="W42" t="s">
        <v>386</v>
      </c>
      <c r="X42" t="s">
        <v>387</v>
      </c>
      <c r="Y42">
        <v>61417738345</v>
      </c>
      <c r="AC42" s="21">
        <v>43590</v>
      </c>
      <c r="AD42">
        <v>2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 s="21">
        <v>43608</v>
      </c>
      <c r="AW42" s="21">
        <v>43611</v>
      </c>
      <c r="AX42" t="s">
        <v>388</v>
      </c>
      <c r="BC42">
        <v>0</v>
      </c>
      <c r="BD42" t="s">
        <v>2</v>
      </c>
      <c r="BE42" t="s">
        <v>24</v>
      </c>
      <c r="BF42" t="s">
        <v>381</v>
      </c>
      <c r="BG42">
        <v>4101616</v>
      </c>
      <c r="BJ42">
        <v>0</v>
      </c>
      <c r="BK42" t="s">
        <v>391</v>
      </c>
      <c r="BL42" t="s">
        <v>269</v>
      </c>
      <c r="BM42" t="s">
        <v>230</v>
      </c>
      <c r="BN42">
        <v>60003927</v>
      </c>
      <c r="BO42">
        <v>7918</v>
      </c>
      <c r="BP42">
        <v>4002592</v>
      </c>
      <c r="BQ42">
        <v>0</v>
      </c>
      <c r="BS42">
        <v>941000017024916</v>
      </c>
      <c r="BT42" t="s">
        <v>387</v>
      </c>
      <c r="BU42" t="s">
        <v>222</v>
      </c>
      <c r="BX42">
        <v>20</v>
      </c>
      <c r="CB42">
        <v>480</v>
      </c>
    </row>
    <row r="43" spans="1:80" hidden="1" x14ac:dyDescent="0.25">
      <c r="A43">
        <v>1166082</v>
      </c>
      <c r="B43" t="s">
        <v>379</v>
      </c>
      <c r="C43" t="s">
        <v>380</v>
      </c>
      <c r="D43" t="s">
        <v>381</v>
      </c>
      <c r="E43" t="s">
        <v>382</v>
      </c>
      <c r="G43" t="s">
        <v>383</v>
      </c>
      <c r="H43" t="s">
        <v>254</v>
      </c>
      <c r="I43">
        <v>4371</v>
      </c>
      <c r="J43" t="s">
        <v>384</v>
      </c>
      <c r="L43">
        <v>61417738345</v>
      </c>
      <c r="M43" t="s">
        <v>385</v>
      </c>
      <c r="N43" t="s">
        <v>230</v>
      </c>
      <c r="O43" s="21">
        <v>38929</v>
      </c>
      <c r="P43">
        <v>7</v>
      </c>
      <c r="Q43" t="s">
        <v>371</v>
      </c>
      <c r="R43">
        <v>4101616</v>
      </c>
      <c r="T43" t="s">
        <v>221</v>
      </c>
      <c r="V43" t="s">
        <v>222</v>
      </c>
      <c r="W43" t="s">
        <v>386</v>
      </c>
      <c r="X43" t="s">
        <v>387</v>
      </c>
      <c r="Y43">
        <v>61417738345</v>
      </c>
      <c r="AC43" s="21">
        <v>43590</v>
      </c>
      <c r="AD43">
        <v>2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 s="21">
        <v>43608</v>
      </c>
      <c r="AW43" s="21">
        <v>43611</v>
      </c>
      <c r="AX43" t="s">
        <v>388</v>
      </c>
      <c r="BC43">
        <v>0</v>
      </c>
      <c r="BD43" t="s">
        <v>40</v>
      </c>
      <c r="BE43" t="s">
        <v>41</v>
      </c>
      <c r="BF43" t="s">
        <v>381</v>
      </c>
      <c r="BG43">
        <v>4101616</v>
      </c>
      <c r="BJ43">
        <v>0</v>
      </c>
      <c r="BK43" t="s">
        <v>391</v>
      </c>
      <c r="BL43" t="s">
        <v>269</v>
      </c>
      <c r="BM43" t="s">
        <v>230</v>
      </c>
      <c r="BN43">
        <v>60003927</v>
      </c>
      <c r="BO43">
        <v>7918</v>
      </c>
      <c r="BP43">
        <v>4002592</v>
      </c>
      <c r="BQ43">
        <v>0</v>
      </c>
      <c r="BS43">
        <v>941000017024916</v>
      </c>
      <c r="BT43" t="s">
        <v>387</v>
      </c>
      <c r="BU43" t="s">
        <v>222</v>
      </c>
      <c r="BX43">
        <v>20</v>
      </c>
      <c r="CB43">
        <v>480</v>
      </c>
    </row>
    <row r="44" spans="1:80" hidden="1" x14ac:dyDescent="0.25">
      <c r="A44">
        <v>1166183</v>
      </c>
      <c r="B44" t="s">
        <v>392</v>
      </c>
      <c r="C44" t="s">
        <v>393</v>
      </c>
      <c r="D44" t="s">
        <v>394</v>
      </c>
      <c r="E44" t="s">
        <v>395</v>
      </c>
      <c r="G44" t="s">
        <v>396</v>
      </c>
      <c r="H44" t="s">
        <v>238</v>
      </c>
      <c r="I44">
        <v>4170</v>
      </c>
      <c r="J44" t="s">
        <v>397</v>
      </c>
      <c r="L44">
        <v>408034663</v>
      </c>
      <c r="M44" t="s">
        <v>398</v>
      </c>
      <c r="N44" t="s">
        <v>219</v>
      </c>
      <c r="O44" s="21">
        <v>39128</v>
      </c>
      <c r="P44">
        <v>7</v>
      </c>
      <c r="Q44" t="s">
        <v>399</v>
      </c>
      <c r="R44">
        <v>1022675</v>
      </c>
      <c r="T44" t="s">
        <v>221</v>
      </c>
      <c r="V44" t="s">
        <v>222</v>
      </c>
      <c r="W44" t="s">
        <v>400</v>
      </c>
      <c r="X44" t="s">
        <v>400</v>
      </c>
      <c r="Y44">
        <v>408034663</v>
      </c>
      <c r="AC44" s="21">
        <v>43590</v>
      </c>
      <c r="AD44">
        <v>2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1</v>
      </c>
      <c r="AK44">
        <v>3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 s="21">
        <v>43608</v>
      </c>
      <c r="AW44" s="21">
        <v>43611</v>
      </c>
      <c r="AX44" t="s">
        <v>401</v>
      </c>
      <c r="AY44" t="s">
        <v>402</v>
      </c>
      <c r="AZ44" t="s">
        <v>403</v>
      </c>
      <c r="BA44" t="s">
        <v>404</v>
      </c>
      <c r="BC44">
        <v>0</v>
      </c>
      <c r="BD44" t="s">
        <v>50</v>
      </c>
      <c r="BE44" t="s">
        <v>51</v>
      </c>
      <c r="BF44" t="s">
        <v>394</v>
      </c>
      <c r="BG44">
        <v>1022675</v>
      </c>
      <c r="BJ44">
        <v>0</v>
      </c>
      <c r="BK44" t="s">
        <v>405</v>
      </c>
      <c r="BL44" t="s">
        <v>269</v>
      </c>
      <c r="BM44" t="s">
        <v>230</v>
      </c>
      <c r="BN44">
        <v>60015656</v>
      </c>
      <c r="BO44">
        <v>7895</v>
      </c>
      <c r="BP44">
        <v>1022675</v>
      </c>
      <c r="BQ44">
        <v>0</v>
      </c>
      <c r="BS44">
        <v>900012000971965</v>
      </c>
      <c r="BT44" t="s">
        <v>394</v>
      </c>
      <c r="BU44" t="s">
        <v>222</v>
      </c>
      <c r="BX44">
        <v>21</v>
      </c>
      <c r="CB44">
        <v>315</v>
      </c>
    </row>
    <row r="45" spans="1:80" hidden="1" x14ac:dyDescent="0.25">
      <c r="A45">
        <v>1166183</v>
      </c>
      <c r="B45" t="s">
        <v>392</v>
      </c>
      <c r="C45" t="s">
        <v>393</v>
      </c>
      <c r="D45" t="s">
        <v>394</v>
      </c>
      <c r="E45" t="s">
        <v>395</v>
      </c>
      <c r="G45" t="s">
        <v>396</v>
      </c>
      <c r="H45" t="s">
        <v>238</v>
      </c>
      <c r="I45">
        <v>4170</v>
      </c>
      <c r="J45" t="s">
        <v>397</v>
      </c>
      <c r="L45">
        <v>408034663</v>
      </c>
      <c r="M45" t="s">
        <v>398</v>
      </c>
      <c r="N45" t="s">
        <v>219</v>
      </c>
      <c r="O45" s="21">
        <v>39128</v>
      </c>
      <c r="P45">
        <v>7</v>
      </c>
      <c r="Q45" t="s">
        <v>399</v>
      </c>
      <c r="R45">
        <v>1022675</v>
      </c>
      <c r="T45" t="s">
        <v>221</v>
      </c>
      <c r="V45" t="s">
        <v>222</v>
      </c>
      <c r="W45" t="s">
        <v>400</v>
      </c>
      <c r="X45" t="s">
        <v>400</v>
      </c>
      <c r="Y45">
        <v>408034663</v>
      </c>
      <c r="AC45" s="21">
        <v>43590</v>
      </c>
      <c r="AD45">
        <v>2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1</v>
      </c>
      <c r="AK45">
        <v>3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 s="21">
        <v>43608</v>
      </c>
      <c r="AW45" s="21">
        <v>43611</v>
      </c>
      <c r="AX45" t="s">
        <v>401</v>
      </c>
      <c r="AY45" t="s">
        <v>402</v>
      </c>
      <c r="AZ45" t="s">
        <v>403</v>
      </c>
      <c r="BA45" t="s">
        <v>404</v>
      </c>
      <c r="BC45">
        <v>0</v>
      </c>
      <c r="BD45" t="s">
        <v>52</v>
      </c>
      <c r="BE45" t="s">
        <v>53</v>
      </c>
      <c r="BF45" t="s">
        <v>394</v>
      </c>
      <c r="BG45">
        <v>1022675</v>
      </c>
      <c r="BJ45">
        <v>0</v>
      </c>
      <c r="BK45" t="s">
        <v>405</v>
      </c>
      <c r="BL45" t="s">
        <v>269</v>
      </c>
      <c r="BM45" t="s">
        <v>230</v>
      </c>
      <c r="BN45">
        <v>60015656</v>
      </c>
      <c r="BO45">
        <v>7895</v>
      </c>
      <c r="BP45">
        <v>1022675</v>
      </c>
      <c r="BQ45">
        <v>0</v>
      </c>
      <c r="BS45">
        <v>900012000971965</v>
      </c>
      <c r="BT45" t="s">
        <v>394</v>
      </c>
      <c r="BU45" t="s">
        <v>222</v>
      </c>
      <c r="BX45">
        <v>21</v>
      </c>
      <c r="CB45">
        <v>315</v>
      </c>
    </row>
    <row r="46" spans="1:80" hidden="1" x14ac:dyDescent="0.25">
      <c r="A46">
        <v>1166189</v>
      </c>
      <c r="B46" t="s">
        <v>406</v>
      </c>
      <c r="C46" t="s">
        <v>393</v>
      </c>
      <c r="D46" t="s">
        <v>407</v>
      </c>
      <c r="E46" t="s">
        <v>395</v>
      </c>
      <c r="G46" t="s">
        <v>396</v>
      </c>
      <c r="H46" t="s">
        <v>238</v>
      </c>
      <c r="I46">
        <v>4170</v>
      </c>
      <c r="J46" t="s">
        <v>397</v>
      </c>
      <c r="L46">
        <v>408034663</v>
      </c>
      <c r="M46" t="s">
        <v>398</v>
      </c>
      <c r="N46" t="s">
        <v>219</v>
      </c>
      <c r="O46" s="21">
        <v>40006</v>
      </c>
      <c r="P46">
        <v>4</v>
      </c>
      <c r="Q46" t="s">
        <v>399</v>
      </c>
      <c r="R46">
        <v>1024471</v>
      </c>
      <c r="T46" t="s">
        <v>221</v>
      </c>
      <c r="V46" t="s">
        <v>222</v>
      </c>
      <c r="W46" t="s">
        <v>400</v>
      </c>
      <c r="X46" t="s">
        <v>400</v>
      </c>
      <c r="Y46">
        <v>408034663</v>
      </c>
      <c r="AC46" s="21">
        <v>43590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 s="21">
        <v>43608</v>
      </c>
      <c r="AW46" s="21">
        <v>43611</v>
      </c>
      <c r="AX46" t="s">
        <v>401</v>
      </c>
      <c r="AY46" t="s">
        <v>402</v>
      </c>
      <c r="AZ46" t="s">
        <v>403</v>
      </c>
      <c r="BA46" t="s">
        <v>404</v>
      </c>
      <c r="BC46">
        <v>0</v>
      </c>
      <c r="BD46" t="s">
        <v>25</v>
      </c>
      <c r="BE46" t="s">
        <v>26</v>
      </c>
      <c r="BF46" t="s">
        <v>407</v>
      </c>
      <c r="BG46">
        <v>1024471</v>
      </c>
      <c r="BJ46">
        <v>0</v>
      </c>
      <c r="BK46" t="s">
        <v>408</v>
      </c>
      <c r="BM46" t="s">
        <v>230</v>
      </c>
      <c r="BN46">
        <v>60005892</v>
      </c>
      <c r="BO46">
        <v>7459</v>
      </c>
      <c r="BP46">
        <v>1024471</v>
      </c>
      <c r="BQ46">
        <v>0</v>
      </c>
      <c r="BS46">
        <v>978102100151575</v>
      </c>
      <c r="BT46" t="s">
        <v>407</v>
      </c>
      <c r="BU46" t="s">
        <v>222</v>
      </c>
      <c r="BX46">
        <v>22</v>
      </c>
      <c r="CB46">
        <v>110</v>
      </c>
    </row>
    <row r="47" spans="1:80" hidden="1" x14ac:dyDescent="0.25">
      <c r="A47">
        <v>1166189</v>
      </c>
      <c r="B47" t="s">
        <v>406</v>
      </c>
      <c r="C47" t="s">
        <v>393</v>
      </c>
      <c r="D47" t="s">
        <v>407</v>
      </c>
      <c r="E47" t="s">
        <v>395</v>
      </c>
      <c r="G47" t="s">
        <v>396</v>
      </c>
      <c r="H47" t="s">
        <v>238</v>
      </c>
      <c r="I47">
        <v>4170</v>
      </c>
      <c r="J47" t="s">
        <v>397</v>
      </c>
      <c r="L47">
        <v>408034663</v>
      </c>
      <c r="M47" t="s">
        <v>398</v>
      </c>
      <c r="N47" t="s">
        <v>219</v>
      </c>
      <c r="O47" s="21">
        <v>40006</v>
      </c>
      <c r="P47">
        <v>4</v>
      </c>
      <c r="Q47" t="s">
        <v>399</v>
      </c>
      <c r="R47">
        <v>1024471</v>
      </c>
      <c r="T47" t="s">
        <v>221</v>
      </c>
      <c r="V47" t="s">
        <v>222</v>
      </c>
      <c r="W47" t="s">
        <v>400</v>
      </c>
      <c r="X47" t="s">
        <v>400</v>
      </c>
      <c r="Y47">
        <v>408034663</v>
      </c>
      <c r="AC47" s="21">
        <v>43590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 s="21">
        <v>43608</v>
      </c>
      <c r="AW47" s="21">
        <v>43611</v>
      </c>
      <c r="AX47" t="s">
        <v>401</v>
      </c>
      <c r="AY47" t="s">
        <v>402</v>
      </c>
      <c r="AZ47" t="s">
        <v>403</v>
      </c>
      <c r="BA47" t="s">
        <v>404</v>
      </c>
      <c r="BC47">
        <v>0</v>
      </c>
      <c r="BD47" t="s">
        <v>38</v>
      </c>
      <c r="BE47" t="s">
        <v>39</v>
      </c>
      <c r="BF47" t="s">
        <v>407</v>
      </c>
      <c r="BG47">
        <v>1024471</v>
      </c>
      <c r="BJ47">
        <v>0</v>
      </c>
      <c r="BK47" t="s">
        <v>408</v>
      </c>
      <c r="BM47" t="s">
        <v>230</v>
      </c>
      <c r="BN47">
        <v>60005892</v>
      </c>
      <c r="BO47">
        <v>7459</v>
      </c>
      <c r="BP47">
        <v>1024471</v>
      </c>
      <c r="BQ47">
        <v>0</v>
      </c>
      <c r="BS47">
        <v>978102100151575</v>
      </c>
      <c r="BT47" t="s">
        <v>407</v>
      </c>
      <c r="BU47" t="s">
        <v>222</v>
      </c>
      <c r="BX47">
        <v>22</v>
      </c>
      <c r="CB47">
        <v>110</v>
      </c>
    </row>
    <row r="48" spans="1:80" hidden="1" x14ac:dyDescent="0.25">
      <c r="A48">
        <v>1166820</v>
      </c>
      <c r="B48" t="s">
        <v>409</v>
      </c>
      <c r="C48" t="s">
        <v>410</v>
      </c>
      <c r="D48" t="s">
        <v>411</v>
      </c>
      <c r="E48" t="s">
        <v>412</v>
      </c>
      <c r="G48" t="s">
        <v>413</v>
      </c>
      <c r="H48" t="s">
        <v>238</v>
      </c>
      <c r="I48">
        <v>4173</v>
      </c>
      <c r="J48" t="s">
        <v>414</v>
      </c>
      <c r="L48">
        <v>424903587</v>
      </c>
      <c r="M48" t="s">
        <v>415</v>
      </c>
      <c r="N48" t="s">
        <v>219</v>
      </c>
      <c r="O48" s="21">
        <v>39628</v>
      </c>
      <c r="P48">
        <v>6</v>
      </c>
      <c r="Q48" t="s">
        <v>416</v>
      </c>
      <c r="R48">
        <v>1023288</v>
      </c>
      <c r="T48" t="s">
        <v>221</v>
      </c>
      <c r="V48" t="s">
        <v>222</v>
      </c>
      <c r="W48" t="s">
        <v>417</v>
      </c>
      <c r="X48" t="s">
        <v>417</v>
      </c>
      <c r="Y48">
        <v>424903587</v>
      </c>
      <c r="Z48" t="s">
        <v>418</v>
      </c>
      <c r="AC48" s="21">
        <v>43591</v>
      </c>
      <c r="AD48">
        <v>2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1</v>
      </c>
      <c r="AK48">
        <v>1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 s="21">
        <v>43610</v>
      </c>
      <c r="AW48" s="21">
        <v>43611</v>
      </c>
      <c r="AY48" t="s">
        <v>417</v>
      </c>
      <c r="AZ48" t="s">
        <v>419</v>
      </c>
      <c r="BA48" t="s">
        <v>420</v>
      </c>
      <c r="BC48">
        <v>0</v>
      </c>
      <c r="BD48" t="s">
        <v>38</v>
      </c>
      <c r="BE48" t="s">
        <v>39</v>
      </c>
      <c r="BF48" t="s">
        <v>411</v>
      </c>
      <c r="BG48">
        <v>1023288</v>
      </c>
      <c r="BJ48">
        <v>0</v>
      </c>
      <c r="BK48" t="s">
        <v>421</v>
      </c>
      <c r="BL48" t="s">
        <v>269</v>
      </c>
      <c r="BM48" t="s">
        <v>230</v>
      </c>
      <c r="BN48">
        <v>60019410</v>
      </c>
      <c r="BO48">
        <v>2192</v>
      </c>
      <c r="BP48">
        <v>1023288</v>
      </c>
      <c r="BQ48">
        <v>0</v>
      </c>
      <c r="BS48">
        <v>900012000985869</v>
      </c>
      <c r="BT48" t="s">
        <v>411</v>
      </c>
      <c r="BU48" t="s">
        <v>222</v>
      </c>
      <c r="BX48">
        <v>23</v>
      </c>
      <c r="CB48">
        <v>245</v>
      </c>
    </row>
    <row r="49" spans="1:80" hidden="1" x14ac:dyDescent="0.25">
      <c r="A49">
        <v>1166820</v>
      </c>
      <c r="B49" t="s">
        <v>409</v>
      </c>
      <c r="C49" t="s">
        <v>410</v>
      </c>
      <c r="D49" t="s">
        <v>411</v>
      </c>
      <c r="E49" t="s">
        <v>412</v>
      </c>
      <c r="G49" t="s">
        <v>413</v>
      </c>
      <c r="H49" t="s">
        <v>238</v>
      </c>
      <c r="I49">
        <v>4173</v>
      </c>
      <c r="J49" t="s">
        <v>414</v>
      </c>
      <c r="L49">
        <v>424903587</v>
      </c>
      <c r="M49" t="s">
        <v>415</v>
      </c>
      <c r="N49" t="s">
        <v>219</v>
      </c>
      <c r="O49" s="21">
        <v>39628</v>
      </c>
      <c r="P49">
        <v>6</v>
      </c>
      <c r="Q49" t="s">
        <v>416</v>
      </c>
      <c r="R49">
        <v>1023288</v>
      </c>
      <c r="T49" t="s">
        <v>221</v>
      </c>
      <c r="V49" t="s">
        <v>222</v>
      </c>
      <c r="W49" t="s">
        <v>417</v>
      </c>
      <c r="X49" t="s">
        <v>417</v>
      </c>
      <c r="Y49">
        <v>424903587</v>
      </c>
      <c r="Z49" t="s">
        <v>418</v>
      </c>
      <c r="AC49" s="21">
        <v>43591</v>
      </c>
      <c r="AD49">
        <v>2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1</v>
      </c>
      <c r="AK49">
        <v>1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 s="21">
        <v>43610</v>
      </c>
      <c r="AW49" s="21">
        <v>43611</v>
      </c>
      <c r="AY49" t="s">
        <v>417</v>
      </c>
      <c r="AZ49" t="s">
        <v>419</v>
      </c>
      <c r="BA49" t="s">
        <v>420</v>
      </c>
      <c r="BC49">
        <v>0</v>
      </c>
      <c r="BD49" t="s">
        <v>38</v>
      </c>
      <c r="BE49" t="s">
        <v>39</v>
      </c>
      <c r="BF49" t="s">
        <v>411</v>
      </c>
      <c r="BG49">
        <v>1023288</v>
      </c>
      <c r="BJ49">
        <v>0</v>
      </c>
      <c r="BK49" t="s">
        <v>422</v>
      </c>
      <c r="BL49" t="s">
        <v>248</v>
      </c>
      <c r="BM49" t="s">
        <v>230</v>
      </c>
      <c r="BN49">
        <v>60011712</v>
      </c>
      <c r="BO49">
        <v>7815</v>
      </c>
      <c r="BP49">
        <v>1023288</v>
      </c>
      <c r="BQ49">
        <v>0</v>
      </c>
      <c r="BS49">
        <v>985100012015733</v>
      </c>
      <c r="BT49" t="s">
        <v>411</v>
      </c>
      <c r="BU49" t="s">
        <v>222</v>
      </c>
      <c r="BX49">
        <v>24</v>
      </c>
      <c r="CB49">
        <v>245</v>
      </c>
    </row>
    <row r="50" spans="1:80" hidden="1" x14ac:dyDescent="0.25">
      <c r="A50">
        <v>1166844</v>
      </c>
      <c r="B50" t="s">
        <v>423</v>
      </c>
      <c r="C50" t="s">
        <v>424</v>
      </c>
      <c r="D50" t="s">
        <v>425</v>
      </c>
      <c r="E50" t="s">
        <v>426</v>
      </c>
      <c r="F50" t="s">
        <v>427</v>
      </c>
      <c r="G50" t="s">
        <v>428</v>
      </c>
      <c r="H50" t="s">
        <v>216</v>
      </c>
      <c r="I50">
        <v>4210</v>
      </c>
      <c r="J50" t="s">
        <v>429</v>
      </c>
      <c r="L50">
        <v>403482664</v>
      </c>
      <c r="M50" t="s">
        <v>430</v>
      </c>
      <c r="N50" t="s">
        <v>219</v>
      </c>
      <c r="O50" s="21">
        <v>39042</v>
      </c>
      <c r="P50">
        <v>7</v>
      </c>
      <c r="Q50" t="s">
        <v>431</v>
      </c>
      <c r="R50">
        <v>1011679</v>
      </c>
      <c r="T50" t="s">
        <v>221</v>
      </c>
      <c r="V50" t="s">
        <v>222</v>
      </c>
      <c r="W50" t="s">
        <v>432</v>
      </c>
      <c r="X50" t="s">
        <v>432</v>
      </c>
      <c r="Y50">
        <v>403482664</v>
      </c>
      <c r="AC50" s="21">
        <v>43591</v>
      </c>
      <c r="AD50">
        <v>1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1</v>
      </c>
      <c r="AK50">
        <v>1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 s="21">
        <v>43610</v>
      </c>
      <c r="AW50" s="21">
        <v>43611</v>
      </c>
      <c r="AZ50" t="s">
        <v>433</v>
      </c>
      <c r="BC50">
        <v>0</v>
      </c>
      <c r="BD50" t="s">
        <v>44</v>
      </c>
      <c r="BE50" t="s">
        <v>45</v>
      </c>
      <c r="BF50" t="s">
        <v>425</v>
      </c>
      <c r="BG50">
        <v>1011679</v>
      </c>
      <c r="BJ50">
        <v>0</v>
      </c>
      <c r="BK50" t="s">
        <v>434</v>
      </c>
      <c r="BL50" t="s">
        <v>269</v>
      </c>
      <c r="BM50" t="s">
        <v>230</v>
      </c>
      <c r="BN50">
        <v>60008529</v>
      </c>
      <c r="BO50">
        <v>7465</v>
      </c>
      <c r="BP50">
        <v>1011679</v>
      </c>
      <c r="BQ50">
        <v>0</v>
      </c>
      <c r="BS50">
        <v>982000356440753</v>
      </c>
      <c r="BT50" t="s">
        <v>425</v>
      </c>
      <c r="BU50" t="s">
        <v>222</v>
      </c>
      <c r="BX50">
        <v>25</v>
      </c>
      <c r="CB50">
        <v>165</v>
      </c>
    </row>
    <row r="51" spans="1:80" hidden="1" x14ac:dyDescent="0.25">
      <c r="A51">
        <v>1167101</v>
      </c>
      <c r="B51" t="s">
        <v>435</v>
      </c>
      <c r="C51" t="s">
        <v>436</v>
      </c>
      <c r="D51" t="s">
        <v>437</v>
      </c>
      <c r="E51" t="s">
        <v>438</v>
      </c>
      <c r="G51" t="s">
        <v>367</v>
      </c>
      <c r="H51" t="s">
        <v>254</v>
      </c>
      <c r="I51">
        <v>4370</v>
      </c>
      <c r="J51" t="s">
        <v>439</v>
      </c>
      <c r="L51">
        <v>417649275</v>
      </c>
      <c r="M51" t="s">
        <v>440</v>
      </c>
      <c r="N51" t="s">
        <v>219</v>
      </c>
      <c r="O51" s="21">
        <v>37880</v>
      </c>
      <c r="P51">
        <v>10</v>
      </c>
      <c r="Q51" t="s">
        <v>371</v>
      </c>
      <c r="R51">
        <v>1028260</v>
      </c>
      <c r="T51" t="s">
        <v>221</v>
      </c>
      <c r="V51" t="s">
        <v>222</v>
      </c>
      <c r="W51" t="s">
        <v>441</v>
      </c>
      <c r="X51" t="s">
        <v>441</v>
      </c>
      <c r="Y51">
        <v>417649275</v>
      </c>
      <c r="Z51" t="s">
        <v>442</v>
      </c>
      <c r="AC51" s="21">
        <v>43592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 s="21">
        <v>43608</v>
      </c>
      <c r="AW51" s="21">
        <v>43611</v>
      </c>
      <c r="AX51" t="s">
        <v>443</v>
      </c>
      <c r="AY51" t="s">
        <v>444</v>
      </c>
      <c r="AZ51" t="s">
        <v>445</v>
      </c>
      <c r="BA51" t="s">
        <v>446</v>
      </c>
      <c r="BB51" t="s">
        <v>447</v>
      </c>
      <c r="BC51">
        <v>0</v>
      </c>
      <c r="BD51" t="s">
        <v>4</v>
      </c>
      <c r="BE51" t="s">
        <v>42</v>
      </c>
      <c r="BF51" t="s">
        <v>437</v>
      </c>
      <c r="BG51">
        <v>1028260</v>
      </c>
      <c r="BH51" t="s">
        <v>436</v>
      </c>
      <c r="BI51">
        <v>1028260</v>
      </c>
      <c r="BJ51">
        <v>0</v>
      </c>
      <c r="BK51" t="s">
        <v>448</v>
      </c>
      <c r="BM51" t="s">
        <v>230</v>
      </c>
      <c r="BN51">
        <v>60003824</v>
      </c>
      <c r="BO51">
        <v>2172</v>
      </c>
      <c r="BP51">
        <v>1028890</v>
      </c>
      <c r="BQ51">
        <v>0</v>
      </c>
      <c r="BS51">
        <v>985121006461883</v>
      </c>
      <c r="BT51" t="s">
        <v>449</v>
      </c>
      <c r="BU51" t="s">
        <v>222</v>
      </c>
      <c r="BX51">
        <v>26</v>
      </c>
      <c r="CB51">
        <v>185.92</v>
      </c>
    </row>
    <row r="52" spans="1:80" hidden="1" x14ac:dyDescent="0.25">
      <c r="A52">
        <v>1167101</v>
      </c>
      <c r="B52" t="s">
        <v>435</v>
      </c>
      <c r="C52" t="s">
        <v>436</v>
      </c>
      <c r="D52" t="s">
        <v>437</v>
      </c>
      <c r="E52" t="s">
        <v>438</v>
      </c>
      <c r="G52" t="s">
        <v>367</v>
      </c>
      <c r="H52" t="s">
        <v>254</v>
      </c>
      <c r="I52">
        <v>4370</v>
      </c>
      <c r="J52" t="s">
        <v>439</v>
      </c>
      <c r="L52">
        <v>417649275</v>
      </c>
      <c r="M52" t="s">
        <v>440</v>
      </c>
      <c r="N52" t="s">
        <v>219</v>
      </c>
      <c r="O52" s="21">
        <v>37880</v>
      </c>
      <c r="P52">
        <v>10</v>
      </c>
      <c r="Q52" t="s">
        <v>371</v>
      </c>
      <c r="R52">
        <v>1028260</v>
      </c>
      <c r="T52" t="s">
        <v>221</v>
      </c>
      <c r="V52" t="s">
        <v>222</v>
      </c>
      <c r="W52" t="s">
        <v>441</v>
      </c>
      <c r="X52" t="s">
        <v>441</v>
      </c>
      <c r="Y52">
        <v>417649275</v>
      </c>
      <c r="Z52" t="s">
        <v>442</v>
      </c>
      <c r="AC52" s="21">
        <v>43592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 s="21">
        <v>43608</v>
      </c>
      <c r="AW52" s="21">
        <v>43611</v>
      </c>
      <c r="AX52" t="s">
        <v>443</v>
      </c>
      <c r="AY52" t="s">
        <v>444</v>
      </c>
      <c r="AZ52" t="s">
        <v>445</v>
      </c>
      <c r="BA52" t="s">
        <v>446</v>
      </c>
      <c r="BB52" t="s">
        <v>447</v>
      </c>
      <c r="BC52">
        <v>0</v>
      </c>
      <c r="BD52" t="s">
        <v>66</v>
      </c>
      <c r="BE52" t="s">
        <v>67</v>
      </c>
      <c r="BF52" t="s">
        <v>437</v>
      </c>
      <c r="BG52">
        <v>1028260</v>
      </c>
      <c r="BH52" t="s">
        <v>436</v>
      </c>
      <c r="BI52">
        <v>1028260</v>
      </c>
      <c r="BJ52">
        <v>0</v>
      </c>
      <c r="BK52" t="s">
        <v>448</v>
      </c>
      <c r="BM52" t="s">
        <v>230</v>
      </c>
      <c r="BN52">
        <v>60003824</v>
      </c>
      <c r="BO52">
        <v>2172</v>
      </c>
      <c r="BP52">
        <v>1028890</v>
      </c>
      <c r="BQ52">
        <v>0</v>
      </c>
      <c r="BS52">
        <v>985121006461883</v>
      </c>
      <c r="BT52" t="s">
        <v>449</v>
      </c>
      <c r="BU52" t="s">
        <v>222</v>
      </c>
      <c r="BX52">
        <v>26</v>
      </c>
      <c r="CB52">
        <v>185.92</v>
      </c>
    </row>
    <row r="53" spans="1:80" hidden="1" x14ac:dyDescent="0.25">
      <c r="A53">
        <v>1167101</v>
      </c>
      <c r="B53" t="s">
        <v>435</v>
      </c>
      <c r="C53" t="s">
        <v>436</v>
      </c>
      <c r="D53" t="s">
        <v>437</v>
      </c>
      <c r="E53" t="s">
        <v>438</v>
      </c>
      <c r="G53" t="s">
        <v>367</v>
      </c>
      <c r="H53" t="s">
        <v>254</v>
      </c>
      <c r="I53">
        <v>4370</v>
      </c>
      <c r="J53" t="s">
        <v>439</v>
      </c>
      <c r="L53">
        <v>417649275</v>
      </c>
      <c r="M53" t="s">
        <v>440</v>
      </c>
      <c r="N53" t="s">
        <v>219</v>
      </c>
      <c r="O53" s="21">
        <v>37880</v>
      </c>
      <c r="P53">
        <v>10</v>
      </c>
      <c r="Q53" t="s">
        <v>371</v>
      </c>
      <c r="R53">
        <v>1028260</v>
      </c>
      <c r="T53" t="s">
        <v>221</v>
      </c>
      <c r="V53" t="s">
        <v>222</v>
      </c>
      <c r="W53" t="s">
        <v>441</v>
      </c>
      <c r="X53" t="s">
        <v>441</v>
      </c>
      <c r="Y53">
        <v>417649275</v>
      </c>
      <c r="Z53" t="s">
        <v>442</v>
      </c>
      <c r="AC53" s="21">
        <v>43592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 s="21">
        <v>43608</v>
      </c>
      <c r="AW53" s="21">
        <v>43611</v>
      </c>
      <c r="AX53" t="s">
        <v>443</v>
      </c>
      <c r="AY53" t="s">
        <v>444</v>
      </c>
      <c r="AZ53" t="s">
        <v>445</v>
      </c>
      <c r="BA53" t="s">
        <v>446</v>
      </c>
      <c r="BB53" t="s">
        <v>447</v>
      </c>
      <c r="BC53">
        <v>0</v>
      </c>
      <c r="BD53" t="s">
        <v>64</v>
      </c>
      <c r="BE53" t="s">
        <v>65</v>
      </c>
      <c r="BF53" t="s">
        <v>437</v>
      </c>
      <c r="BG53">
        <v>1028260</v>
      </c>
      <c r="BH53" t="s">
        <v>436</v>
      </c>
      <c r="BI53">
        <v>1028260</v>
      </c>
      <c r="BJ53">
        <v>0</v>
      </c>
      <c r="BK53" t="s">
        <v>448</v>
      </c>
      <c r="BM53" t="s">
        <v>230</v>
      </c>
      <c r="BN53">
        <v>60003824</v>
      </c>
      <c r="BO53">
        <v>2172</v>
      </c>
      <c r="BP53">
        <v>1028890</v>
      </c>
      <c r="BQ53">
        <v>0</v>
      </c>
      <c r="BS53">
        <v>985121006461883</v>
      </c>
      <c r="BT53" t="s">
        <v>449</v>
      </c>
      <c r="BU53" t="s">
        <v>222</v>
      </c>
      <c r="BX53">
        <v>26</v>
      </c>
      <c r="CB53">
        <v>185.92</v>
      </c>
    </row>
    <row r="54" spans="1:80" hidden="1" x14ac:dyDescent="0.25">
      <c r="A54">
        <v>1167198</v>
      </c>
      <c r="B54" t="s">
        <v>450</v>
      </c>
      <c r="C54" t="s">
        <v>451</v>
      </c>
      <c r="D54" t="s">
        <v>452</v>
      </c>
      <c r="E54" t="s">
        <v>453</v>
      </c>
      <c r="G54" t="s">
        <v>454</v>
      </c>
      <c r="H54" t="s">
        <v>216</v>
      </c>
      <c r="I54">
        <v>4209</v>
      </c>
      <c r="J54" t="s">
        <v>455</v>
      </c>
      <c r="L54">
        <v>428186052</v>
      </c>
      <c r="M54" t="s">
        <v>456</v>
      </c>
      <c r="N54" t="s">
        <v>219</v>
      </c>
      <c r="O54" s="21">
        <v>37881</v>
      </c>
      <c r="P54">
        <v>10</v>
      </c>
      <c r="Q54" t="s">
        <v>457</v>
      </c>
      <c r="R54">
        <v>4014305</v>
      </c>
      <c r="T54" t="s">
        <v>221</v>
      </c>
      <c r="V54" t="s">
        <v>222</v>
      </c>
      <c r="W54" t="s">
        <v>458</v>
      </c>
      <c r="X54" t="s">
        <v>458</v>
      </c>
      <c r="Y54">
        <v>428186052</v>
      </c>
      <c r="Z54" t="s">
        <v>459</v>
      </c>
      <c r="AC54" s="21">
        <v>43592</v>
      </c>
      <c r="AD54">
        <v>1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1</v>
      </c>
      <c r="AK54">
        <v>2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 s="21">
        <v>43608</v>
      </c>
      <c r="AW54" s="21">
        <v>43610</v>
      </c>
      <c r="AZ54" t="s">
        <v>460</v>
      </c>
      <c r="BA54" t="s">
        <v>461</v>
      </c>
      <c r="BC54">
        <v>0</v>
      </c>
      <c r="BD54" t="s">
        <v>21</v>
      </c>
      <c r="BE54" t="s">
        <v>22</v>
      </c>
      <c r="BF54" t="s">
        <v>452</v>
      </c>
      <c r="BG54">
        <v>4014305</v>
      </c>
      <c r="BJ54">
        <v>0</v>
      </c>
      <c r="BK54" t="s">
        <v>462</v>
      </c>
      <c r="BL54" t="s">
        <v>269</v>
      </c>
      <c r="BM54" t="s">
        <v>230</v>
      </c>
      <c r="BN54">
        <v>60006230</v>
      </c>
      <c r="BO54">
        <v>7025</v>
      </c>
      <c r="BQ54">
        <v>0</v>
      </c>
      <c r="BS54">
        <v>985100010978761</v>
      </c>
      <c r="BT54" t="s">
        <v>463</v>
      </c>
      <c r="BU54" t="s">
        <v>222</v>
      </c>
      <c r="BX54">
        <v>27</v>
      </c>
      <c r="CB54">
        <v>230</v>
      </c>
    </row>
    <row r="55" spans="1:80" hidden="1" x14ac:dyDescent="0.25">
      <c r="A55">
        <v>1167198</v>
      </c>
      <c r="B55" t="s">
        <v>450</v>
      </c>
      <c r="C55" t="s">
        <v>451</v>
      </c>
      <c r="D55" t="s">
        <v>452</v>
      </c>
      <c r="E55" t="s">
        <v>453</v>
      </c>
      <c r="G55" t="s">
        <v>454</v>
      </c>
      <c r="H55" t="s">
        <v>216</v>
      </c>
      <c r="I55">
        <v>4209</v>
      </c>
      <c r="J55" t="s">
        <v>455</v>
      </c>
      <c r="L55">
        <v>428186052</v>
      </c>
      <c r="M55" t="s">
        <v>456</v>
      </c>
      <c r="N55" t="s">
        <v>219</v>
      </c>
      <c r="O55" s="21">
        <v>37881</v>
      </c>
      <c r="P55">
        <v>10</v>
      </c>
      <c r="Q55" t="s">
        <v>457</v>
      </c>
      <c r="R55">
        <v>4014305</v>
      </c>
      <c r="T55" t="s">
        <v>221</v>
      </c>
      <c r="V55" t="s">
        <v>222</v>
      </c>
      <c r="W55" t="s">
        <v>458</v>
      </c>
      <c r="X55" t="s">
        <v>458</v>
      </c>
      <c r="Y55">
        <v>428186052</v>
      </c>
      <c r="Z55" t="s">
        <v>459</v>
      </c>
      <c r="AC55" s="21">
        <v>43592</v>
      </c>
      <c r="AD55">
        <v>1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1</v>
      </c>
      <c r="AK55">
        <v>2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 s="21">
        <v>43608</v>
      </c>
      <c r="AW55" s="21">
        <v>43610</v>
      </c>
      <c r="AZ55" t="s">
        <v>460</v>
      </c>
      <c r="BA55" t="s">
        <v>461</v>
      </c>
      <c r="BC55">
        <v>0</v>
      </c>
      <c r="BD55" t="s">
        <v>4</v>
      </c>
      <c r="BE55" t="s">
        <v>42</v>
      </c>
      <c r="BF55" t="s">
        <v>452</v>
      </c>
      <c r="BG55">
        <v>4014305</v>
      </c>
      <c r="BJ55">
        <v>0</v>
      </c>
      <c r="BK55" t="s">
        <v>462</v>
      </c>
      <c r="BL55" t="s">
        <v>269</v>
      </c>
      <c r="BM55" t="s">
        <v>230</v>
      </c>
      <c r="BN55">
        <v>60006230</v>
      </c>
      <c r="BO55">
        <v>7025</v>
      </c>
      <c r="BQ55">
        <v>0</v>
      </c>
      <c r="BS55">
        <v>985100010978761</v>
      </c>
      <c r="BT55" t="s">
        <v>463</v>
      </c>
      <c r="BU55" t="s">
        <v>222</v>
      </c>
      <c r="BX55">
        <v>27</v>
      </c>
      <c r="CB55">
        <v>230</v>
      </c>
    </row>
    <row r="56" spans="1:80" hidden="1" x14ac:dyDescent="0.25">
      <c r="A56">
        <v>1167245</v>
      </c>
      <c r="B56" t="s">
        <v>464</v>
      </c>
      <c r="C56" t="s">
        <v>465</v>
      </c>
      <c r="D56" t="s">
        <v>466</v>
      </c>
      <c r="E56" t="s">
        <v>467</v>
      </c>
      <c r="F56" t="s">
        <v>468</v>
      </c>
      <c r="G56" t="s">
        <v>469</v>
      </c>
      <c r="H56" t="s">
        <v>254</v>
      </c>
      <c r="I56">
        <v>4210</v>
      </c>
      <c r="J56" t="s">
        <v>470</v>
      </c>
      <c r="L56">
        <v>428664139</v>
      </c>
      <c r="M56" t="s">
        <v>471</v>
      </c>
      <c r="N56" t="s">
        <v>230</v>
      </c>
      <c r="O56" s="21">
        <v>37886</v>
      </c>
      <c r="P56">
        <v>10</v>
      </c>
      <c r="Q56" t="s">
        <v>472</v>
      </c>
      <c r="R56">
        <v>4100324</v>
      </c>
      <c r="T56" t="s">
        <v>221</v>
      </c>
      <c r="V56" t="s">
        <v>222</v>
      </c>
      <c r="W56" t="s">
        <v>473</v>
      </c>
      <c r="X56" t="s">
        <v>473</v>
      </c>
      <c r="Y56">
        <v>428664139</v>
      </c>
      <c r="AC56" s="21">
        <v>43592</v>
      </c>
      <c r="AD56">
        <v>1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1</v>
      </c>
      <c r="AK56">
        <v>2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 s="21">
        <v>43609</v>
      </c>
      <c r="AW56" s="21">
        <v>43611</v>
      </c>
      <c r="AY56" t="s">
        <v>473</v>
      </c>
      <c r="AZ56" t="s">
        <v>474</v>
      </c>
      <c r="BC56">
        <v>0</v>
      </c>
      <c r="BD56" t="s">
        <v>68</v>
      </c>
      <c r="BE56" t="s">
        <v>69</v>
      </c>
      <c r="BF56" t="s">
        <v>466</v>
      </c>
      <c r="BG56">
        <v>4100324</v>
      </c>
      <c r="BJ56">
        <v>0</v>
      </c>
      <c r="BK56" t="s">
        <v>475</v>
      </c>
      <c r="BL56" t="s">
        <v>269</v>
      </c>
      <c r="BM56" t="s">
        <v>230</v>
      </c>
      <c r="BN56">
        <v>41000577</v>
      </c>
      <c r="BO56">
        <v>6505</v>
      </c>
      <c r="BP56">
        <v>4100324</v>
      </c>
      <c r="BQ56">
        <v>0</v>
      </c>
      <c r="BS56">
        <v>985100010943805</v>
      </c>
      <c r="BT56" t="s">
        <v>466</v>
      </c>
      <c r="BU56" t="s">
        <v>222</v>
      </c>
      <c r="BX56">
        <v>28</v>
      </c>
      <c r="CB56">
        <v>185</v>
      </c>
    </row>
    <row r="57" spans="1:80" hidden="1" x14ac:dyDescent="0.25">
      <c r="A57">
        <v>1167808</v>
      </c>
      <c r="B57" t="s">
        <v>279</v>
      </c>
      <c r="C57" t="s">
        <v>476</v>
      </c>
      <c r="D57" t="s">
        <v>477</v>
      </c>
      <c r="E57" t="s">
        <v>478</v>
      </c>
      <c r="G57" t="s">
        <v>479</v>
      </c>
      <c r="H57" t="s">
        <v>238</v>
      </c>
      <c r="I57">
        <v>4272</v>
      </c>
      <c r="J57" t="s">
        <v>480</v>
      </c>
      <c r="L57">
        <v>429592896</v>
      </c>
      <c r="M57" t="s">
        <v>481</v>
      </c>
      <c r="N57" t="s">
        <v>219</v>
      </c>
      <c r="O57" s="21">
        <v>37416</v>
      </c>
      <c r="P57">
        <v>12</v>
      </c>
      <c r="Q57" t="s">
        <v>299</v>
      </c>
      <c r="R57">
        <v>1022328</v>
      </c>
      <c r="T57" t="s">
        <v>221</v>
      </c>
      <c r="V57" t="s">
        <v>222</v>
      </c>
      <c r="W57" t="s">
        <v>482</v>
      </c>
      <c r="X57" t="s">
        <v>482</v>
      </c>
      <c r="Y57">
        <v>417780072</v>
      </c>
      <c r="AC57" s="21">
        <v>43604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1</v>
      </c>
      <c r="AK57">
        <v>1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 s="21">
        <v>43608</v>
      </c>
      <c r="AW57" s="21">
        <v>43609</v>
      </c>
      <c r="AZ57" t="s">
        <v>290</v>
      </c>
      <c r="BC57">
        <v>0</v>
      </c>
      <c r="BD57" t="s">
        <v>7</v>
      </c>
      <c r="BE57" t="s">
        <v>29</v>
      </c>
      <c r="BF57" t="s">
        <v>477</v>
      </c>
      <c r="BG57">
        <v>1022328</v>
      </c>
      <c r="BJ57">
        <v>0</v>
      </c>
      <c r="BK57" t="s">
        <v>483</v>
      </c>
      <c r="BM57" t="s">
        <v>230</v>
      </c>
      <c r="BN57">
        <v>40017153</v>
      </c>
      <c r="BO57">
        <v>7639</v>
      </c>
      <c r="BP57">
        <v>1022328</v>
      </c>
      <c r="BQ57">
        <v>0</v>
      </c>
      <c r="BS57">
        <v>981000300533010</v>
      </c>
      <c r="BT57" t="s">
        <v>477</v>
      </c>
      <c r="BU57" t="s">
        <v>222</v>
      </c>
      <c r="BX57">
        <v>18</v>
      </c>
      <c r="CB57">
        <v>100.72</v>
      </c>
    </row>
    <row r="58" spans="1:80" hidden="1" x14ac:dyDescent="0.25">
      <c r="A58">
        <v>1168007</v>
      </c>
      <c r="B58" t="s">
        <v>484</v>
      </c>
      <c r="C58" t="s">
        <v>485</v>
      </c>
      <c r="D58" t="s">
        <v>486</v>
      </c>
      <c r="E58" t="s">
        <v>487</v>
      </c>
      <c r="G58" t="s">
        <v>488</v>
      </c>
      <c r="J58">
        <v>0</v>
      </c>
      <c r="L58">
        <v>403225300</v>
      </c>
      <c r="M58" t="s">
        <v>489</v>
      </c>
      <c r="N58" t="s">
        <v>230</v>
      </c>
      <c r="O58" s="21">
        <v>38205</v>
      </c>
      <c r="P58">
        <v>9</v>
      </c>
      <c r="Q58" t="s">
        <v>490</v>
      </c>
      <c r="R58">
        <v>1028888</v>
      </c>
      <c r="T58" t="s">
        <v>221</v>
      </c>
      <c r="V58" t="s">
        <v>222</v>
      </c>
      <c r="W58" t="s">
        <v>491</v>
      </c>
      <c r="X58" t="s">
        <v>491</v>
      </c>
      <c r="Y58">
        <v>403225300</v>
      </c>
      <c r="AC58" s="21">
        <v>43593</v>
      </c>
      <c r="AD58">
        <v>1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1</v>
      </c>
      <c r="AK58">
        <v>3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 s="21">
        <v>43608</v>
      </c>
      <c r="AW58" s="21">
        <v>43611</v>
      </c>
      <c r="AX58" t="s">
        <v>492</v>
      </c>
      <c r="AZ58">
        <v>876123</v>
      </c>
      <c r="BA58" t="s">
        <v>493</v>
      </c>
      <c r="BC58">
        <v>0</v>
      </c>
      <c r="BD58" t="s">
        <v>21</v>
      </c>
      <c r="BE58" t="s">
        <v>22</v>
      </c>
      <c r="BF58" t="s">
        <v>486</v>
      </c>
      <c r="BG58">
        <v>1028888</v>
      </c>
      <c r="BJ58">
        <v>0</v>
      </c>
      <c r="BK58" t="s">
        <v>494</v>
      </c>
      <c r="BL58" t="s">
        <v>269</v>
      </c>
      <c r="BM58" t="s">
        <v>230</v>
      </c>
      <c r="BN58">
        <v>40018116</v>
      </c>
      <c r="BO58">
        <v>2093</v>
      </c>
      <c r="BP58">
        <v>1028888</v>
      </c>
      <c r="BQ58">
        <v>0</v>
      </c>
      <c r="BS58">
        <v>939000001104891</v>
      </c>
      <c r="BT58" t="s">
        <v>486</v>
      </c>
      <c r="BU58" t="s">
        <v>222</v>
      </c>
      <c r="BX58">
        <v>30</v>
      </c>
      <c r="CB58">
        <v>295</v>
      </c>
    </row>
    <row r="59" spans="1:80" hidden="1" x14ac:dyDescent="0.25">
      <c r="A59">
        <v>1168007</v>
      </c>
      <c r="B59" t="s">
        <v>484</v>
      </c>
      <c r="C59" t="s">
        <v>485</v>
      </c>
      <c r="D59" t="s">
        <v>486</v>
      </c>
      <c r="E59" t="s">
        <v>487</v>
      </c>
      <c r="G59" t="s">
        <v>488</v>
      </c>
      <c r="J59">
        <v>0</v>
      </c>
      <c r="L59">
        <v>403225300</v>
      </c>
      <c r="M59" t="s">
        <v>489</v>
      </c>
      <c r="N59" t="s">
        <v>230</v>
      </c>
      <c r="O59" s="21">
        <v>38205</v>
      </c>
      <c r="P59">
        <v>9</v>
      </c>
      <c r="Q59" t="s">
        <v>490</v>
      </c>
      <c r="R59">
        <v>1028888</v>
      </c>
      <c r="T59" t="s">
        <v>221</v>
      </c>
      <c r="V59" t="s">
        <v>222</v>
      </c>
      <c r="W59" t="s">
        <v>491</v>
      </c>
      <c r="X59" t="s">
        <v>491</v>
      </c>
      <c r="Y59">
        <v>403225300</v>
      </c>
      <c r="AC59" s="21">
        <v>43593</v>
      </c>
      <c r="AD59">
        <v>1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1</v>
      </c>
      <c r="AK59">
        <v>3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 s="21">
        <v>43608</v>
      </c>
      <c r="AW59" s="21">
        <v>43611</v>
      </c>
      <c r="AX59" t="s">
        <v>492</v>
      </c>
      <c r="AZ59">
        <v>876123</v>
      </c>
      <c r="BA59" t="s">
        <v>493</v>
      </c>
      <c r="BC59">
        <v>0</v>
      </c>
      <c r="BD59" t="s">
        <v>44</v>
      </c>
      <c r="BE59" t="s">
        <v>45</v>
      </c>
      <c r="BF59" t="s">
        <v>486</v>
      </c>
      <c r="BG59">
        <v>1028888</v>
      </c>
      <c r="BJ59">
        <v>0</v>
      </c>
      <c r="BK59" t="s">
        <v>494</v>
      </c>
      <c r="BL59" t="s">
        <v>269</v>
      </c>
      <c r="BM59" t="s">
        <v>230</v>
      </c>
      <c r="BN59">
        <v>40018116</v>
      </c>
      <c r="BO59">
        <v>2093</v>
      </c>
      <c r="BP59">
        <v>1028888</v>
      </c>
      <c r="BQ59">
        <v>0</v>
      </c>
      <c r="BS59">
        <v>939000001104891</v>
      </c>
      <c r="BT59" t="s">
        <v>486</v>
      </c>
      <c r="BU59" t="s">
        <v>222</v>
      </c>
      <c r="BX59">
        <v>30</v>
      </c>
      <c r="CB59">
        <v>295</v>
      </c>
    </row>
    <row r="60" spans="1:80" hidden="1" x14ac:dyDescent="0.25">
      <c r="A60">
        <v>1168026</v>
      </c>
      <c r="B60" t="s">
        <v>363</v>
      </c>
      <c r="C60" t="s">
        <v>495</v>
      </c>
      <c r="D60" t="s">
        <v>496</v>
      </c>
      <c r="E60" t="s">
        <v>497</v>
      </c>
      <c r="G60" t="s">
        <v>498</v>
      </c>
      <c r="H60" t="s">
        <v>238</v>
      </c>
      <c r="I60">
        <v>4101</v>
      </c>
      <c r="J60" t="s">
        <v>499</v>
      </c>
      <c r="L60">
        <v>412925227</v>
      </c>
      <c r="M60" t="s">
        <v>500</v>
      </c>
      <c r="N60" t="s">
        <v>219</v>
      </c>
      <c r="O60" s="21">
        <v>37482</v>
      </c>
      <c r="P60">
        <v>11</v>
      </c>
      <c r="Q60" t="s">
        <v>501</v>
      </c>
      <c r="R60">
        <v>1016851</v>
      </c>
      <c r="T60" t="s">
        <v>221</v>
      </c>
      <c r="V60" t="s">
        <v>222</v>
      </c>
      <c r="W60" t="s">
        <v>502</v>
      </c>
      <c r="X60" t="s">
        <v>502</v>
      </c>
      <c r="Y60">
        <v>412925227</v>
      </c>
      <c r="Z60" t="s">
        <v>503</v>
      </c>
      <c r="AC60" s="21">
        <v>43593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1</v>
      </c>
      <c r="AK60">
        <v>2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 s="21">
        <v>43608</v>
      </c>
      <c r="AW60" s="21">
        <v>43610</v>
      </c>
      <c r="AZ60" t="s">
        <v>504</v>
      </c>
      <c r="BA60" t="s">
        <v>505</v>
      </c>
      <c r="BC60">
        <v>0</v>
      </c>
      <c r="BD60" t="s">
        <v>6</v>
      </c>
      <c r="BE60" t="s">
        <v>70</v>
      </c>
      <c r="BF60" t="s">
        <v>496</v>
      </c>
      <c r="BG60">
        <v>1016851</v>
      </c>
      <c r="BJ60">
        <v>0</v>
      </c>
      <c r="BK60" t="s">
        <v>506</v>
      </c>
      <c r="BM60" t="s">
        <v>230</v>
      </c>
      <c r="BN60">
        <v>60006539</v>
      </c>
      <c r="BO60">
        <v>2240</v>
      </c>
      <c r="BP60">
        <v>1016851</v>
      </c>
      <c r="BQ60">
        <v>0</v>
      </c>
      <c r="BS60">
        <v>900006000201444</v>
      </c>
      <c r="BT60" t="s">
        <v>496</v>
      </c>
      <c r="BU60" t="s">
        <v>222</v>
      </c>
      <c r="BX60">
        <v>29</v>
      </c>
      <c r="CB60">
        <v>135.68</v>
      </c>
    </row>
    <row r="61" spans="1:80" hidden="1" x14ac:dyDescent="0.25">
      <c r="A61">
        <v>1168316</v>
      </c>
      <c r="B61" t="s">
        <v>507</v>
      </c>
      <c r="C61" t="s">
        <v>508</v>
      </c>
      <c r="D61" t="s">
        <v>509</v>
      </c>
      <c r="E61" t="s">
        <v>510</v>
      </c>
      <c r="G61" t="s">
        <v>511</v>
      </c>
      <c r="H61" t="s">
        <v>216</v>
      </c>
      <c r="I61">
        <v>4358</v>
      </c>
      <c r="J61" t="s">
        <v>512</v>
      </c>
      <c r="L61">
        <v>417724493</v>
      </c>
      <c r="M61" t="s">
        <v>513</v>
      </c>
      <c r="N61" t="s">
        <v>219</v>
      </c>
      <c r="O61" s="21">
        <v>37965</v>
      </c>
      <c r="P61">
        <v>10</v>
      </c>
      <c r="Q61" t="s">
        <v>514</v>
      </c>
      <c r="R61">
        <v>4014477</v>
      </c>
      <c r="T61" t="s">
        <v>221</v>
      </c>
      <c r="V61" t="s">
        <v>222</v>
      </c>
      <c r="W61" t="s">
        <v>515</v>
      </c>
      <c r="X61" t="s">
        <v>515</v>
      </c>
      <c r="Y61">
        <v>417724493</v>
      </c>
      <c r="AC61" s="21">
        <v>43593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 s="21">
        <v>43610</v>
      </c>
      <c r="AW61" s="21">
        <v>43610</v>
      </c>
      <c r="BC61">
        <v>0</v>
      </c>
      <c r="BD61" t="s">
        <v>50</v>
      </c>
      <c r="BE61" t="s">
        <v>51</v>
      </c>
      <c r="BF61" t="s">
        <v>509</v>
      </c>
      <c r="BG61">
        <v>4014477</v>
      </c>
      <c r="BJ61">
        <v>0</v>
      </c>
      <c r="BK61" t="s">
        <v>516</v>
      </c>
      <c r="BM61" t="s">
        <v>230</v>
      </c>
      <c r="BN61">
        <v>60017564</v>
      </c>
      <c r="BO61">
        <v>7987</v>
      </c>
      <c r="BP61">
        <v>4014477</v>
      </c>
      <c r="BQ61">
        <v>0</v>
      </c>
      <c r="BS61">
        <v>939000001032535</v>
      </c>
      <c r="BT61" t="s">
        <v>509</v>
      </c>
      <c r="BU61" t="s">
        <v>222</v>
      </c>
      <c r="BX61">
        <v>31</v>
      </c>
      <c r="CB61">
        <v>65</v>
      </c>
    </row>
    <row r="62" spans="1:80" hidden="1" x14ac:dyDescent="0.25">
      <c r="A62">
        <v>1168417</v>
      </c>
      <c r="B62" t="s">
        <v>517</v>
      </c>
      <c r="C62" t="s">
        <v>518</v>
      </c>
      <c r="D62" t="s">
        <v>519</v>
      </c>
      <c r="E62" t="s">
        <v>520</v>
      </c>
      <c r="G62" t="s">
        <v>521</v>
      </c>
      <c r="H62" t="s">
        <v>216</v>
      </c>
      <c r="I62">
        <v>4621</v>
      </c>
      <c r="J62" t="s">
        <v>522</v>
      </c>
      <c r="L62">
        <v>428146740</v>
      </c>
      <c r="M62" t="s">
        <v>523</v>
      </c>
      <c r="N62" t="s">
        <v>219</v>
      </c>
      <c r="O62" s="21">
        <v>38570</v>
      </c>
      <c r="P62">
        <v>8</v>
      </c>
      <c r="Q62" t="s">
        <v>220</v>
      </c>
      <c r="R62">
        <v>1019513</v>
      </c>
      <c r="T62" t="s">
        <v>221</v>
      </c>
      <c r="V62" t="s">
        <v>222</v>
      </c>
      <c r="W62" t="s">
        <v>524</v>
      </c>
      <c r="X62" t="s">
        <v>525</v>
      </c>
      <c r="Y62">
        <v>428146747</v>
      </c>
      <c r="AC62" s="21">
        <v>43594</v>
      </c>
      <c r="AD62">
        <v>3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1</v>
      </c>
      <c r="AK62">
        <v>3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 s="21">
        <v>43608</v>
      </c>
      <c r="AW62" s="21">
        <v>43611</v>
      </c>
      <c r="AZ62" t="s">
        <v>526</v>
      </c>
      <c r="BA62" t="s">
        <v>527</v>
      </c>
      <c r="BC62">
        <v>0</v>
      </c>
      <c r="BD62" t="s">
        <v>50</v>
      </c>
      <c r="BE62" t="s">
        <v>51</v>
      </c>
      <c r="BF62" t="s">
        <v>519</v>
      </c>
      <c r="BG62">
        <v>1019513</v>
      </c>
      <c r="BJ62">
        <v>0</v>
      </c>
      <c r="BK62" t="s">
        <v>528</v>
      </c>
      <c r="BL62" t="s">
        <v>269</v>
      </c>
      <c r="BM62" t="s">
        <v>230</v>
      </c>
      <c r="BN62">
        <v>30044816</v>
      </c>
      <c r="BO62">
        <v>7799</v>
      </c>
      <c r="BP62">
        <v>1019513</v>
      </c>
      <c r="BQ62">
        <v>0</v>
      </c>
      <c r="BS62">
        <v>900012000533709</v>
      </c>
      <c r="BT62" t="s">
        <v>529</v>
      </c>
      <c r="BU62" t="s">
        <v>222</v>
      </c>
      <c r="BX62">
        <v>32</v>
      </c>
      <c r="CB62">
        <v>455</v>
      </c>
    </row>
    <row r="63" spans="1:80" hidden="1" x14ac:dyDescent="0.25">
      <c r="A63">
        <v>1168417</v>
      </c>
      <c r="B63" t="s">
        <v>517</v>
      </c>
      <c r="C63" t="s">
        <v>518</v>
      </c>
      <c r="D63" t="s">
        <v>519</v>
      </c>
      <c r="E63" t="s">
        <v>520</v>
      </c>
      <c r="G63" t="s">
        <v>521</v>
      </c>
      <c r="H63" t="s">
        <v>216</v>
      </c>
      <c r="I63">
        <v>4621</v>
      </c>
      <c r="J63" t="s">
        <v>522</v>
      </c>
      <c r="L63">
        <v>428146740</v>
      </c>
      <c r="M63" t="s">
        <v>523</v>
      </c>
      <c r="N63" t="s">
        <v>219</v>
      </c>
      <c r="O63" s="21">
        <v>38570</v>
      </c>
      <c r="P63">
        <v>8</v>
      </c>
      <c r="Q63" t="s">
        <v>220</v>
      </c>
      <c r="R63">
        <v>1019513</v>
      </c>
      <c r="T63" t="s">
        <v>221</v>
      </c>
      <c r="V63" t="s">
        <v>222</v>
      </c>
      <c r="W63" t="s">
        <v>524</v>
      </c>
      <c r="X63" t="s">
        <v>525</v>
      </c>
      <c r="Y63">
        <v>428146747</v>
      </c>
      <c r="AC63" s="21">
        <v>43594</v>
      </c>
      <c r="AD63">
        <v>3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1</v>
      </c>
      <c r="AK63">
        <v>3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 s="21">
        <v>43608</v>
      </c>
      <c r="AW63" s="21">
        <v>43611</v>
      </c>
      <c r="AZ63" t="s">
        <v>526</v>
      </c>
      <c r="BA63" t="s">
        <v>527</v>
      </c>
      <c r="BC63">
        <v>0</v>
      </c>
      <c r="BD63" t="s">
        <v>3</v>
      </c>
      <c r="BE63" t="s">
        <v>23</v>
      </c>
      <c r="BF63" t="s">
        <v>519</v>
      </c>
      <c r="BG63">
        <v>1019513</v>
      </c>
      <c r="BJ63">
        <v>0</v>
      </c>
      <c r="BK63" t="s">
        <v>528</v>
      </c>
      <c r="BL63" t="s">
        <v>269</v>
      </c>
      <c r="BM63" t="s">
        <v>230</v>
      </c>
      <c r="BN63">
        <v>30044816</v>
      </c>
      <c r="BO63">
        <v>7799</v>
      </c>
      <c r="BP63">
        <v>1019513</v>
      </c>
      <c r="BQ63">
        <v>0</v>
      </c>
      <c r="BS63">
        <v>900012000533709</v>
      </c>
      <c r="BT63" t="s">
        <v>529</v>
      </c>
      <c r="BU63" t="s">
        <v>222</v>
      </c>
      <c r="BX63">
        <v>32</v>
      </c>
      <c r="CB63">
        <v>455</v>
      </c>
    </row>
    <row r="64" spans="1:80" hidden="1" x14ac:dyDescent="0.25">
      <c r="A64">
        <v>1168417</v>
      </c>
      <c r="B64" t="s">
        <v>517</v>
      </c>
      <c r="C64" t="s">
        <v>518</v>
      </c>
      <c r="D64" t="s">
        <v>519</v>
      </c>
      <c r="E64" t="s">
        <v>520</v>
      </c>
      <c r="G64" t="s">
        <v>521</v>
      </c>
      <c r="H64" t="s">
        <v>216</v>
      </c>
      <c r="I64">
        <v>4621</v>
      </c>
      <c r="J64" t="s">
        <v>522</v>
      </c>
      <c r="L64">
        <v>428146740</v>
      </c>
      <c r="M64" t="s">
        <v>523</v>
      </c>
      <c r="N64" t="s">
        <v>219</v>
      </c>
      <c r="O64" s="21">
        <v>38570</v>
      </c>
      <c r="P64">
        <v>8</v>
      </c>
      <c r="Q64" t="s">
        <v>220</v>
      </c>
      <c r="R64">
        <v>1019513</v>
      </c>
      <c r="T64" t="s">
        <v>221</v>
      </c>
      <c r="V64" t="s">
        <v>222</v>
      </c>
      <c r="W64" t="s">
        <v>524</v>
      </c>
      <c r="X64" t="s">
        <v>525</v>
      </c>
      <c r="Y64">
        <v>428146747</v>
      </c>
      <c r="AC64" s="21">
        <v>43594</v>
      </c>
      <c r="AD64">
        <v>3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1</v>
      </c>
      <c r="AK64">
        <v>3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 s="21">
        <v>43608</v>
      </c>
      <c r="AW64" s="21">
        <v>43611</v>
      </c>
      <c r="AZ64" t="s">
        <v>526</v>
      </c>
      <c r="BA64" t="s">
        <v>527</v>
      </c>
      <c r="BC64">
        <v>0</v>
      </c>
      <c r="BD64" t="s">
        <v>62</v>
      </c>
      <c r="BE64" t="s">
        <v>63</v>
      </c>
      <c r="BF64" t="s">
        <v>519</v>
      </c>
      <c r="BG64">
        <v>1019513</v>
      </c>
      <c r="BJ64">
        <v>0</v>
      </c>
      <c r="BK64" t="s">
        <v>528</v>
      </c>
      <c r="BL64" t="s">
        <v>269</v>
      </c>
      <c r="BM64" t="s">
        <v>230</v>
      </c>
      <c r="BN64">
        <v>30044816</v>
      </c>
      <c r="BO64">
        <v>7799</v>
      </c>
      <c r="BP64">
        <v>1019513</v>
      </c>
      <c r="BQ64">
        <v>0</v>
      </c>
      <c r="BS64">
        <v>900012000533709</v>
      </c>
      <c r="BT64" t="s">
        <v>529</v>
      </c>
      <c r="BU64" t="s">
        <v>222</v>
      </c>
      <c r="BX64">
        <v>32</v>
      </c>
      <c r="CB64">
        <v>455</v>
      </c>
    </row>
    <row r="65" spans="1:80" hidden="1" x14ac:dyDescent="0.25">
      <c r="A65">
        <v>1168417</v>
      </c>
      <c r="B65" t="s">
        <v>517</v>
      </c>
      <c r="C65" t="s">
        <v>518</v>
      </c>
      <c r="D65" t="s">
        <v>519</v>
      </c>
      <c r="E65" t="s">
        <v>520</v>
      </c>
      <c r="G65" t="s">
        <v>521</v>
      </c>
      <c r="H65" t="s">
        <v>216</v>
      </c>
      <c r="I65">
        <v>4621</v>
      </c>
      <c r="J65" t="s">
        <v>522</v>
      </c>
      <c r="L65">
        <v>428146740</v>
      </c>
      <c r="M65" t="s">
        <v>523</v>
      </c>
      <c r="N65" t="s">
        <v>219</v>
      </c>
      <c r="O65" s="21">
        <v>38570</v>
      </c>
      <c r="P65">
        <v>8</v>
      </c>
      <c r="Q65" t="s">
        <v>220</v>
      </c>
      <c r="R65">
        <v>1019513</v>
      </c>
      <c r="T65" t="s">
        <v>221</v>
      </c>
      <c r="V65" t="s">
        <v>222</v>
      </c>
      <c r="W65" t="s">
        <v>524</v>
      </c>
      <c r="X65" t="s">
        <v>525</v>
      </c>
      <c r="Y65">
        <v>428146747</v>
      </c>
      <c r="AC65" s="21">
        <v>43594</v>
      </c>
      <c r="AD65">
        <v>3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1</v>
      </c>
      <c r="AK65">
        <v>3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 s="21">
        <v>43608</v>
      </c>
      <c r="AW65" s="21">
        <v>43611</v>
      </c>
      <c r="AZ65" t="s">
        <v>526</v>
      </c>
      <c r="BA65" t="s">
        <v>527</v>
      </c>
      <c r="BC65">
        <v>0</v>
      </c>
      <c r="BD65" t="s">
        <v>56</v>
      </c>
      <c r="BE65" t="s">
        <v>57</v>
      </c>
      <c r="BF65" t="s">
        <v>519</v>
      </c>
      <c r="BG65">
        <v>1019513</v>
      </c>
      <c r="BJ65">
        <v>0</v>
      </c>
      <c r="BK65" t="s">
        <v>528</v>
      </c>
      <c r="BL65" t="s">
        <v>269</v>
      </c>
      <c r="BM65" t="s">
        <v>230</v>
      </c>
      <c r="BN65">
        <v>30044816</v>
      </c>
      <c r="BO65">
        <v>7799</v>
      </c>
      <c r="BP65">
        <v>1019513</v>
      </c>
      <c r="BQ65">
        <v>0</v>
      </c>
      <c r="BS65">
        <v>900012000533709</v>
      </c>
      <c r="BT65" t="s">
        <v>529</v>
      </c>
      <c r="BU65" t="s">
        <v>222</v>
      </c>
      <c r="BX65">
        <v>32</v>
      </c>
      <c r="CB65">
        <v>455</v>
      </c>
    </row>
    <row r="66" spans="1:80" hidden="1" x14ac:dyDescent="0.25">
      <c r="A66">
        <v>1168419</v>
      </c>
      <c r="B66" t="s">
        <v>530</v>
      </c>
      <c r="C66" t="s">
        <v>518</v>
      </c>
      <c r="D66" t="s">
        <v>531</v>
      </c>
      <c r="E66" t="s">
        <v>532</v>
      </c>
      <c r="G66" t="s">
        <v>521</v>
      </c>
      <c r="H66" t="s">
        <v>254</v>
      </c>
      <c r="I66">
        <v>4621</v>
      </c>
      <c r="J66" t="s">
        <v>533</v>
      </c>
      <c r="L66">
        <v>428146740</v>
      </c>
      <c r="M66" t="s">
        <v>523</v>
      </c>
      <c r="N66" t="s">
        <v>219</v>
      </c>
      <c r="O66" s="21">
        <v>40012</v>
      </c>
      <c r="P66">
        <v>4</v>
      </c>
      <c r="Q66" t="s">
        <v>534</v>
      </c>
      <c r="R66">
        <v>1019511</v>
      </c>
      <c r="T66" t="s">
        <v>221</v>
      </c>
      <c r="V66" t="s">
        <v>222</v>
      </c>
      <c r="W66" t="s">
        <v>524</v>
      </c>
      <c r="X66" t="s">
        <v>525</v>
      </c>
      <c r="Y66">
        <v>428146747</v>
      </c>
      <c r="AC66" s="21">
        <v>43594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 s="21">
        <v>43608</v>
      </c>
      <c r="AW66" s="21">
        <v>43611</v>
      </c>
      <c r="AZ66" t="s">
        <v>526</v>
      </c>
      <c r="BA66" t="s">
        <v>527</v>
      </c>
      <c r="BC66">
        <v>0</v>
      </c>
      <c r="BD66" t="s">
        <v>25</v>
      </c>
      <c r="BE66" t="s">
        <v>26</v>
      </c>
      <c r="BF66" t="s">
        <v>531</v>
      </c>
      <c r="BG66">
        <v>1019511</v>
      </c>
      <c r="BJ66">
        <v>0</v>
      </c>
      <c r="BK66" t="s">
        <v>535</v>
      </c>
      <c r="BM66" t="s">
        <v>230</v>
      </c>
      <c r="BN66">
        <v>60017227</v>
      </c>
      <c r="BO66">
        <v>7963</v>
      </c>
      <c r="BP66">
        <v>1019511</v>
      </c>
      <c r="BQ66">
        <v>0</v>
      </c>
      <c r="BS66">
        <v>985170002725726</v>
      </c>
      <c r="BT66" t="s">
        <v>531</v>
      </c>
      <c r="BU66" t="s">
        <v>222</v>
      </c>
      <c r="BX66">
        <v>33</v>
      </c>
      <c r="CB66">
        <v>245</v>
      </c>
    </row>
    <row r="67" spans="1:80" hidden="1" x14ac:dyDescent="0.25">
      <c r="A67">
        <v>1168419</v>
      </c>
      <c r="B67" t="s">
        <v>530</v>
      </c>
      <c r="C67" t="s">
        <v>518</v>
      </c>
      <c r="D67" t="s">
        <v>531</v>
      </c>
      <c r="E67" t="s">
        <v>532</v>
      </c>
      <c r="G67" t="s">
        <v>521</v>
      </c>
      <c r="H67" t="s">
        <v>254</v>
      </c>
      <c r="I67">
        <v>4621</v>
      </c>
      <c r="J67" t="s">
        <v>533</v>
      </c>
      <c r="L67">
        <v>428146740</v>
      </c>
      <c r="M67" t="s">
        <v>523</v>
      </c>
      <c r="N67" t="s">
        <v>219</v>
      </c>
      <c r="O67" s="21">
        <v>40012</v>
      </c>
      <c r="P67">
        <v>4</v>
      </c>
      <c r="Q67" t="s">
        <v>534</v>
      </c>
      <c r="R67">
        <v>1019511</v>
      </c>
      <c r="T67" t="s">
        <v>221</v>
      </c>
      <c r="V67" t="s">
        <v>222</v>
      </c>
      <c r="W67" t="s">
        <v>524</v>
      </c>
      <c r="X67" t="s">
        <v>525</v>
      </c>
      <c r="Y67">
        <v>428146747</v>
      </c>
      <c r="AC67" s="21">
        <v>43594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 s="21">
        <v>43608</v>
      </c>
      <c r="AW67" s="21">
        <v>43611</v>
      </c>
      <c r="AZ67" t="s">
        <v>526</v>
      </c>
      <c r="BA67" t="s">
        <v>527</v>
      </c>
      <c r="BC67">
        <v>0</v>
      </c>
      <c r="BD67" t="s">
        <v>1</v>
      </c>
      <c r="BE67" t="s">
        <v>71</v>
      </c>
      <c r="BF67" t="s">
        <v>531</v>
      </c>
      <c r="BG67">
        <v>1019511</v>
      </c>
      <c r="BJ67">
        <v>0</v>
      </c>
      <c r="BK67" t="s">
        <v>535</v>
      </c>
      <c r="BM67" t="s">
        <v>230</v>
      </c>
      <c r="BN67">
        <v>60017227</v>
      </c>
      <c r="BO67">
        <v>7963</v>
      </c>
      <c r="BP67">
        <v>1019511</v>
      </c>
      <c r="BQ67">
        <v>0</v>
      </c>
      <c r="BS67">
        <v>985170002725726</v>
      </c>
      <c r="BT67" t="s">
        <v>531</v>
      </c>
      <c r="BU67" t="s">
        <v>222</v>
      </c>
      <c r="BX67">
        <v>33</v>
      </c>
      <c r="CB67">
        <v>245</v>
      </c>
    </row>
    <row r="68" spans="1:80" hidden="1" x14ac:dyDescent="0.25">
      <c r="A68">
        <v>1168419</v>
      </c>
      <c r="B68" t="s">
        <v>530</v>
      </c>
      <c r="C68" t="s">
        <v>518</v>
      </c>
      <c r="D68" t="s">
        <v>531</v>
      </c>
      <c r="E68" t="s">
        <v>532</v>
      </c>
      <c r="G68" t="s">
        <v>521</v>
      </c>
      <c r="H68" t="s">
        <v>254</v>
      </c>
      <c r="I68">
        <v>4621</v>
      </c>
      <c r="J68" t="s">
        <v>533</v>
      </c>
      <c r="L68">
        <v>428146740</v>
      </c>
      <c r="M68" t="s">
        <v>523</v>
      </c>
      <c r="N68" t="s">
        <v>219</v>
      </c>
      <c r="O68" s="21">
        <v>40012</v>
      </c>
      <c r="P68">
        <v>4</v>
      </c>
      <c r="Q68" t="s">
        <v>534</v>
      </c>
      <c r="R68">
        <v>1019511</v>
      </c>
      <c r="T68" t="s">
        <v>221</v>
      </c>
      <c r="V68" t="s">
        <v>222</v>
      </c>
      <c r="W68" t="s">
        <v>524</v>
      </c>
      <c r="X68" t="s">
        <v>525</v>
      </c>
      <c r="Y68">
        <v>428146747</v>
      </c>
      <c r="AC68" s="21">
        <v>43594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 s="21">
        <v>43608</v>
      </c>
      <c r="AW68" s="21">
        <v>43611</v>
      </c>
      <c r="AZ68" t="s">
        <v>526</v>
      </c>
      <c r="BA68" t="s">
        <v>527</v>
      </c>
      <c r="BC68">
        <v>0</v>
      </c>
      <c r="BD68" t="s">
        <v>72</v>
      </c>
      <c r="BE68" t="s">
        <v>73</v>
      </c>
      <c r="BF68" t="s">
        <v>531</v>
      </c>
      <c r="BG68">
        <v>1019511</v>
      </c>
      <c r="BJ68">
        <v>0</v>
      </c>
      <c r="BK68" t="s">
        <v>535</v>
      </c>
      <c r="BM68" t="s">
        <v>230</v>
      </c>
      <c r="BN68">
        <v>60017227</v>
      </c>
      <c r="BO68">
        <v>7963</v>
      </c>
      <c r="BP68">
        <v>1019511</v>
      </c>
      <c r="BQ68">
        <v>0</v>
      </c>
      <c r="BS68">
        <v>985170002725726</v>
      </c>
      <c r="BT68" t="s">
        <v>531</v>
      </c>
      <c r="BU68" t="s">
        <v>222</v>
      </c>
      <c r="BX68">
        <v>33</v>
      </c>
      <c r="CB68">
        <v>245</v>
      </c>
    </row>
    <row r="69" spans="1:80" hidden="1" x14ac:dyDescent="0.25">
      <c r="A69">
        <v>1168419</v>
      </c>
      <c r="B69" t="s">
        <v>530</v>
      </c>
      <c r="C69" t="s">
        <v>518</v>
      </c>
      <c r="D69" t="s">
        <v>531</v>
      </c>
      <c r="E69" t="s">
        <v>532</v>
      </c>
      <c r="G69" t="s">
        <v>521</v>
      </c>
      <c r="H69" t="s">
        <v>254</v>
      </c>
      <c r="I69">
        <v>4621</v>
      </c>
      <c r="J69" t="s">
        <v>533</v>
      </c>
      <c r="L69">
        <v>428146740</v>
      </c>
      <c r="M69" t="s">
        <v>523</v>
      </c>
      <c r="N69" t="s">
        <v>219</v>
      </c>
      <c r="O69" s="21">
        <v>40012</v>
      </c>
      <c r="P69">
        <v>4</v>
      </c>
      <c r="Q69" t="s">
        <v>534</v>
      </c>
      <c r="R69">
        <v>1019511</v>
      </c>
      <c r="T69" t="s">
        <v>221</v>
      </c>
      <c r="V69" t="s">
        <v>222</v>
      </c>
      <c r="W69" t="s">
        <v>524</v>
      </c>
      <c r="X69" t="s">
        <v>525</v>
      </c>
      <c r="Y69">
        <v>428146747</v>
      </c>
      <c r="AC69" s="21">
        <v>43594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 s="21">
        <v>43608</v>
      </c>
      <c r="AW69" s="21">
        <v>43611</v>
      </c>
      <c r="AZ69" t="s">
        <v>526</v>
      </c>
      <c r="BA69" t="s">
        <v>527</v>
      </c>
      <c r="BC69">
        <v>0</v>
      </c>
      <c r="BD69" t="s">
        <v>34</v>
      </c>
      <c r="BE69" t="s">
        <v>35</v>
      </c>
      <c r="BF69" t="s">
        <v>531</v>
      </c>
      <c r="BG69">
        <v>1019511</v>
      </c>
      <c r="BJ69">
        <v>0</v>
      </c>
      <c r="BK69" t="s">
        <v>535</v>
      </c>
      <c r="BM69" t="s">
        <v>230</v>
      </c>
      <c r="BN69">
        <v>60017227</v>
      </c>
      <c r="BO69">
        <v>7963</v>
      </c>
      <c r="BP69">
        <v>1019511</v>
      </c>
      <c r="BQ69">
        <v>0</v>
      </c>
      <c r="BS69">
        <v>985170002725726</v>
      </c>
      <c r="BT69" t="s">
        <v>531</v>
      </c>
      <c r="BU69" t="s">
        <v>222</v>
      </c>
      <c r="BX69">
        <v>33</v>
      </c>
      <c r="CB69">
        <v>245</v>
      </c>
    </row>
    <row r="70" spans="1:80" hidden="1" x14ac:dyDescent="0.25">
      <c r="A70">
        <v>1168419</v>
      </c>
      <c r="B70" t="s">
        <v>530</v>
      </c>
      <c r="C70" t="s">
        <v>518</v>
      </c>
      <c r="D70" t="s">
        <v>531</v>
      </c>
      <c r="E70" t="s">
        <v>532</v>
      </c>
      <c r="G70" t="s">
        <v>521</v>
      </c>
      <c r="H70" t="s">
        <v>254</v>
      </c>
      <c r="I70">
        <v>4621</v>
      </c>
      <c r="J70" t="s">
        <v>533</v>
      </c>
      <c r="L70">
        <v>428146740</v>
      </c>
      <c r="M70" t="s">
        <v>523</v>
      </c>
      <c r="N70" t="s">
        <v>219</v>
      </c>
      <c r="O70" s="21">
        <v>40012</v>
      </c>
      <c r="P70">
        <v>4</v>
      </c>
      <c r="Q70" t="s">
        <v>534</v>
      </c>
      <c r="R70">
        <v>1019511</v>
      </c>
      <c r="T70" t="s">
        <v>221</v>
      </c>
      <c r="V70" t="s">
        <v>222</v>
      </c>
      <c r="W70" t="s">
        <v>524</v>
      </c>
      <c r="X70" t="s">
        <v>525</v>
      </c>
      <c r="Y70">
        <v>428146747</v>
      </c>
      <c r="AC70" s="21">
        <v>43594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 s="21">
        <v>43608</v>
      </c>
      <c r="AW70" s="21">
        <v>43611</v>
      </c>
      <c r="AZ70" t="s">
        <v>526</v>
      </c>
      <c r="BA70" t="s">
        <v>527</v>
      </c>
      <c r="BC70">
        <v>0</v>
      </c>
      <c r="BD70" t="s">
        <v>74</v>
      </c>
      <c r="BE70" t="s">
        <v>75</v>
      </c>
      <c r="BF70" t="s">
        <v>531</v>
      </c>
      <c r="BG70">
        <v>1019511</v>
      </c>
      <c r="BJ70">
        <v>0</v>
      </c>
      <c r="BK70" t="s">
        <v>535</v>
      </c>
      <c r="BM70" t="s">
        <v>230</v>
      </c>
      <c r="BN70">
        <v>60017227</v>
      </c>
      <c r="BO70">
        <v>7963</v>
      </c>
      <c r="BP70">
        <v>1019511</v>
      </c>
      <c r="BQ70">
        <v>0</v>
      </c>
      <c r="BS70">
        <v>985170002725726</v>
      </c>
      <c r="BT70" t="s">
        <v>531</v>
      </c>
      <c r="BU70" t="s">
        <v>222</v>
      </c>
      <c r="BX70">
        <v>33</v>
      </c>
      <c r="CB70">
        <v>245</v>
      </c>
    </row>
    <row r="71" spans="1:80" hidden="1" x14ac:dyDescent="0.25">
      <c r="A71">
        <v>1168426</v>
      </c>
      <c r="B71" t="s">
        <v>536</v>
      </c>
      <c r="C71" t="s">
        <v>518</v>
      </c>
      <c r="D71" t="s">
        <v>537</v>
      </c>
      <c r="E71" t="s">
        <v>532</v>
      </c>
      <c r="G71" t="s">
        <v>521</v>
      </c>
      <c r="H71" t="s">
        <v>254</v>
      </c>
      <c r="I71">
        <v>4621</v>
      </c>
      <c r="J71" t="s">
        <v>533</v>
      </c>
      <c r="L71">
        <v>428146740</v>
      </c>
      <c r="M71" t="s">
        <v>523</v>
      </c>
      <c r="N71" t="s">
        <v>219</v>
      </c>
      <c r="O71" s="21">
        <v>39324</v>
      </c>
      <c r="P71">
        <v>6</v>
      </c>
      <c r="Q71" t="s">
        <v>534</v>
      </c>
      <c r="R71">
        <v>1019512</v>
      </c>
      <c r="T71" t="s">
        <v>221</v>
      </c>
      <c r="V71" t="s">
        <v>222</v>
      </c>
      <c r="W71" t="s">
        <v>524</v>
      </c>
      <c r="X71" t="s">
        <v>525</v>
      </c>
      <c r="Y71">
        <v>428146747</v>
      </c>
      <c r="Z71" t="s">
        <v>538</v>
      </c>
      <c r="AC71" s="21">
        <v>43594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 s="21">
        <v>43608</v>
      </c>
      <c r="AW71" s="21">
        <v>43611</v>
      </c>
      <c r="AZ71" t="s">
        <v>526</v>
      </c>
      <c r="BA71" t="s">
        <v>527</v>
      </c>
      <c r="BC71">
        <v>0</v>
      </c>
      <c r="BD71" t="s">
        <v>30</v>
      </c>
      <c r="BE71" t="s">
        <v>31</v>
      </c>
      <c r="BF71" t="s">
        <v>537</v>
      </c>
      <c r="BG71">
        <v>1019512</v>
      </c>
      <c r="BJ71">
        <v>0</v>
      </c>
      <c r="BK71" t="s">
        <v>539</v>
      </c>
      <c r="BM71" t="s">
        <v>230</v>
      </c>
      <c r="BN71">
        <v>20091347</v>
      </c>
      <c r="BO71">
        <v>7800</v>
      </c>
      <c r="BP71">
        <v>1019513</v>
      </c>
      <c r="BQ71">
        <v>0</v>
      </c>
      <c r="BS71">
        <v>985154000039793</v>
      </c>
      <c r="BT71" t="s">
        <v>529</v>
      </c>
      <c r="BU71" t="s">
        <v>222</v>
      </c>
      <c r="BX71">
        <v>34</v>
      </c>
      <c r="CB71">
        <v>245</v>
      </c>
    </row>
    <row r="72" spans="1:80" hidden="1" x14ac:dyDescent="0.25">
      <c r="A72">
        <v>1168426</v>
      </c>
      <c r="B72" t="s">
        <v>536</v>
      </c>
      <c r="C72" t="s">
        <v>518</v>
      </c>
      <c r="D72" t="s">
        <v>537</v>
      </c>
      <c r="E72" t="s">
        <v>532</v>
      </c>
      <c r="G72" t="s">
        <v>521</v>
      </c>
      <c r="H72" t="s">
        <v>254</v>
      </c>
      <c r="I72">
        <v>4621</v>
      </c>
      <c r="J72" t="s">
        <v>533</v>
      </c>
      <c r="L72">
        <v>428146740</v>
      </c>
      <c r="M72" t="s">
        <v>523</v>
      </c>
      <c r="N72" t="s">
        <v>219</v>
      </c>
      <c r="O72" s="21">
        <v>39324</v>
      </c>
      <c r="P72">
        <v>6</v>
      </c>
      <c r="Q72" t="s">
        <v>534</v>
      </c>
      <c r="R72">
        <v>1019512</v>
      </c>
      <c r="T72" t="s">
        <v>221</v>
      </c>
      <c r="V72" t="s">
        <v>222</v>
      </c>
      <c r="W72" t="s">
        <v>524</v>
      </c>
      <c r="X72" t="s">
        <v>525</v>
      </c>
      <c r="Y72">
        <v>428146747</v>
      </c>
      <c r="Z72" t="s">
        <v>538</v>
      </c>
      <c r="AC72" s="21">
        <v>43594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 s="21">
        <v>43608</v>
      </c>
      <c r="AW72" s="21">
        <v>43611</v>
      </c>
      <c r="AZ72" t="s">
        <v>526</v>
      </c>
      <c r="BA72" t="s">
        <v>527</v>
      </c>
      <c r="BC72">
        <v>0</v>
      </c>
      <c r="BD72" t="s">
        <v>0</v>
      </c>
      <c r="BE72" t="s">
        <v>15</v>
      </c>
      <c r="BF72" t="s">
        <v>537</v>
      </c>
      <c r="BG72">
        <v>1019512</v>
      </c>
      <c r="BJ72">
        <v>0</v>
      </c>
      <c r="BK72" t="s">
        <v>539</v>
      </c>
      <c r="BM72" t="s">
        <v>230</v>
      </c>
      <c r="BN72">
        <v>20091347</v>
      </c>
      <c r="BO72">
        <v>7800</v>
      </c>
      <c r="BP72">
        <v>1019513</v>
      </c>
      <c r="BQ72">
        <v>0</v>
      </c>
      <c r="BS72">
        <v>985154000039793</v>
      </c>
      <c r="BT72" t="s">
        <v>529</v>
      </c>
      <c r="BU72" t="s">
        <v>222</v>
      </c>
      <c r="BX72">
        <v>34</v>
      </c>
      <c r="CB72">
        <v>245</v>
      </c>
    </row>
    <row r="73" spans="1:80" hidden="1" x14ac:dyDescent="0.25">
      <c r="A73">
        <v>1168426</v>
      </c>
      <c r="B73" t="s">
        <v>536</v>
      </c>
      <c r="C73" t="s">
        <v>518</v>
      </c>
      <c r="D73" t="s">
        <v>537</v>
      </c>
      <c r="E73" t="s">
        <v>532</v>
      </c>
      <c r="G73" t="s">
        <v>521</v>
      </c>
      <c r="H73" t="s">
        <v>254</v>
      </c>
      <c r="I73">
        <v>4621</v>
      </c>
      <c r="J73" t="s">
        <v>533</v>
      </c>
      <c r="L73">
        <v>428146740</v>
      </c>
      <c r="M73" t="s">
        <v>523</v>
      </c>
      <c r="N73" t="s">
        <v>219</v>
      </c>
      <c r="O73" s="21">
        <v>39324</v>
      </c>
      <c r="P73">
        <v>6</v>
      </c>
      <c r="Q73" t="s">
        <v>534</v>
      </c>
      <c r="R73">
        <v>1019512</v>
      </c>
      <c r="T73" t="s">
        <v>221</v>
      </c>
      <c r="V73" t="s">
        <v>222</v>
      </c>
      <c r="W73" t="s">
        <v>524</v>
      </c>
      <c r="X73" t="s">
        <v>525</v>
      </c>
      <c r="Y73">
        <v>428146747</v>
      </c>
      <c r="Z73" t="s">
        <v>538</v>
      </c>
      <c r="AC73" s="21">
        <v>43594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 s="21">
        <v>43608</v>
      </c>
      <c r="AW73" s="21">
        <v>43611</v>
      </c>
      <c r="AZ73" t="s">
        <v>526</v>
      </c>
      <c r="BA73" t="s">
        <v>527</v>
      </c>
      <c r="BC73">
        <v>0</v>
      </c>
      <c r="BD73" t="s">
        <v>72</v>
      </c>
      <c r="BE73" t="s">
        <v>73</v>
      </c>
      <c r="BF73" t="s">
        <v>537</v>
      </c>
      <c r="BG73">
        <v>1019512</v>
      </c>
      <c r="BJ73">
        <v>0</v>
      </c>
      <c r="BK73" t="s">
        <v>539</v>
      </c>
      <c r="BM73" t="s">
        <v>230</v>
      </c>
      <c r="BN73">
        <v>20091347</v>
      </c>
      <c r="BO73">
        <v>7800</v>
      </c>
      <c r="BP73">
        <v>1019513</v>
      </c>
      <c r="BQ73">
        <v>0</v>
      </c>
      <c r="BS73">
        <v>985154000039793</v>
      </c>
      <c r="BT73" t="s">
        <v>529</v>
      </c>
      <c r="BU73" t="s">
        <v>222</v>
      </c>
      <c r="BX73">
        <v>34</v>
      </c>
      <c r="CB73">
        <v>245</v>
      </c>
    </row>
    <row r="74" spans="1:80" hidden="1" x14ac:dyDescent="0.25">
      <c r="A74">
        <v>1168426</v>
      </c>
      <c r="B74" t="s">
        <v>536</v>
      </c>
      <c r="C74" t="s">
        <v>518</v>
      </c>
      <c r="D74" t="s">
        <v>537</v>
      </c>
      <c r="E74" t="s">
        <v>532</v>
      </c>
      <c r="G74" t="s">
        <v>521</v>
      </c>
      <c r="H74" t="s">
        <v>254</v>
      </c>
      <c r="I74">
        <v>4621</v>
      </c>
      <c r="J74" t="s">
        <v>533</v>
      </c>
      <c r="L74">
        <v>428146740</v>
      </c>
      <c r="M74" t="s">
        <v>523</v>
      </c>
      <c r="N74" t="s">
        <v>219</v>
      </c>
      <c r="O74" s="21">
        <v>39324</v>
      </c>
      <c r="P74">
        <v>6</v>
      </c>
      <c r="Q74" t="s">
        <v>534</v>
      </c>
      <c r="R74">
        <v>1019512</v>
      </c>
      <c r="T74" t="s">
        <v>221</v>
      </c>
      <c r="V74" t="s">
        <v>222</v>
      </c>
      <c r="W74" t="s">
        <v>524</v>
      </c>
      <c r="X74" t="s">
        <v>525</v>
      </c>
      <c r="Y74">
        <v>428146747</v>
      </c>
      <c r="Z74" t="s">
        <v>538</v>
      </c>
      <c r="AC74" s="21">
        <v>43594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 s="21">
        <v>43608</v>
      </c>
      <c r="AW74" s="21">
        <v>43611</v>
      </c>
      <c r="AZ74" t="s">
        <v>526</v>
      </c>
      <c r="BA74" t="s">
        <v>527</v>
      </c>
      <c r="BC74">
        <v>0</v>
      </c>
      <c r="BD74" t="s">
        <v>34</v>
      </c>
      <c r="BE74" t="s">
        <v>35</v>
      </c>
      <c r="BF74" t="s">
        <v>537</v>
      </c>
      <c r="BG74">
        <v>1019512</v>
      </c>
      <c r="BJ74">
        <v>0</v>
      </c>
      <c r="BK74" t="s">
        <v>539</v>
      </c>
      <c r="BM74" t="s">
        <v>230</v>
      </c>
      <c r="BN74">
        <v>20091347</v>
      </c>
      <c r="BO74">
        <v>7800</v>
      </c>
      <c r="BP74">
        <v>1019513</v>
      </c>
      <c r="BQ74">
        <v>0</v>
      </c>
      <c r="BS74">
        <v>985154000039793</v>
      </c>
      <c r="BT74" t="s">
        <v>529</v>
      </c>
      <c r="BU74" t="s">
        <v>222</v>
      </c>
      <c r="BX74">
        <v>34</v>
      </c>
      <c r="CB74">
        <v>245</v>
      </c>
    </row>
    <row r="75" spans="1:80" hidden="1" x14ac:dyDescent="0.25">
      <c r="A75">
        <v>1168426</v>
      </c>
      <c r="B75" t="s">
        <v>536</v>
      </c>
      <c r="C75" t="s">
        <v>518</v>
      </c>
      <c r="D75" t="s">
        <v>537</v>
      </c>
      <c r="E75" t="s">
        <v>532</v>
      </c>
      <c r="G75" t="s">
        <v>521</v>
      </c>
      <c r="H75" t="s">
        <v>254</v>
      </c>
      <c r="I75">
        <v>4621</v>
      </c>
      <c r="J75" t="s">
        <v>533</v>
      </c>
      <c r="L75">
        <v>428146740</v>
      </c>
      <c r="M75" t="s">
        <v>523</v>
      </c>
      <c r="N75" t="s">
        <v>219</v>
      </c>
      <c r="O75" s="21">
        <v>39324</v>
      </c>
      <c r="P75">
        <v>6</v>
      </c>
      <c r="Q75" t="s">
        <v>534</v>
      </c>
      <c r="R75">
        <v>1019512</v>
      </c>
      <c r="T75" t="s">
        <v>221</v>
      </c>
      <c r="V75" t="s">
        <v>222</v>
      </c>
      <c r="W75" t="s">
        <v>524</v>
      </c>
      <c r="X75" t="s">
        <v>525</v>
      </c>
      <c r="Y75">
        <v>428146747</v>
      </c>
      <c r="Z75" t="s">
        <v>538</v>
      </c>
      <c r="AC75" s="21">
        <v>43594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 s="21">
        <v>43608</v>
      </c>
      <c r="AW75" s="21">
        <v>43611</v>
      </c>
      <c r="AZ75" t="s">
        <v>526</v>
      </c>
      <c r="BA75" t="s">
        <v>527</v>
      </c>
      <c r="BC75">
        <v>0</v>
      </c>
      <c r="BD75" t="s">
        <v>74</v>
      </c>
      <c r="BE75" t="s">
        <v>75</v>
      </c>
      <c r="BF75" t="s">
        <v>537</v>
      </c>
      <c r="BG75">
        <v>1019512</v>
      </c>
      <c r="BJ75">
        <v>0</v>
      </c>
      <c r="BK75" t="s">
        <v>539</v>
      </c>
      <c r="BM75" t="s">
        <v>230</v>
      </c>
      <c r="BN75">
        <v>20091347</v>
      </c>
      <c r="BO75">
        <v>7800</v>
      </c>
      <c r="BP75">
        <v>1019513</v>
      </c>
      <c r="BQ75">
        <v>0</v>
      </c>
      <c r="BS75">
        <v>985154000039793</v>
      </c>
      <c r="BT75" t="s">
        <v>529</v>
      </c>
      <c r="BU75" t="s">
        <v>222</v>
      </c>
      <c r="BX75">
        <v>34</v>
      </c>
      <c r="CB75">
        <v>245</v>
      </c>
    </row>
    <row r="76" spans="1:80" hidden="1" x14ac:dyDescent="0.25">
      <c r="A76">
        <v>1168446</v>
      </c>
      <c r="B76" t="s">
        <v>540</v>
      </c>
      <c r="C76" t="s">
        <v>541</v>
      </c>
      <c r="D76" t="s">
        <v>542</v>
      </c>
      <c r="E76" t="s">
        <v>543</v>
      </c>
      <c r="F76" t="s">
        <v>296</v>
      </c>
      <c r="G76" t="s">
        <v>544</v>
      </c>
      <c r="H76" t="s">
        <v>238</v>
      </c>
      <c r="I76">
        <v>4131</v>
      </c>
      <c r="J76" t="s">
        <v>545</v>
      </c>
      <c r="L76">
        <v>407528579</v>
      </c>
      <c r="M76" t="s">
        <v>546</v>
      </c>
      <c r="N76" t="s">
        <v>230</v>
      </c>
      <c r="O76" s="21">
        <v>37799</v>
      </c>
      <c r="P76">
        <v>11</v>
      </c>
      <c r="Q76" t="s">
        <v>547</v>
      </c>
      <c r="R76">
        <v>4101218</v>
      </c>
      <c r="T76" t="s">
        <v>221</v>
      </c>
      <c r="V76" t="s">
        <v>222</v>
      </c>
      <c r="W76" t="s">
        <v>548</v>
      </c>
      <c r="X76" t="s">
        <v>549</v>
      </c>
      <c r="Y76">
        <v>411727118</v>
      </c>
      <c r="AC76" s="21">
        <v>43594</v>
      </c>
      <c r="AD76">
        <v>1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1</v>
      </c>
      <c r="AK76">
        <v>1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 s="21">
        <v>43610</v>
      </c>
      <c r="AW76" s="21">
        <v>43611</v>
      </c>
      <c r="AY76" t="s">
        <v>548</v>
      </c>
      <c r="AZ76" t="s">
        <v>550</v>
      </c>
      <c r="BA76" t="s">
        <v>551</v>
      </c>
      <c r="BC76">
        <v>0</v>
      </c>
      <c r="BD76" t="s">
        <v>76</v>
      </c>
      <c r="BE76" t="s">
        <v>77</v>
      </c>
      <c r="BF76" t="s">
        <v>542</v>
      </c>
      <c r="BG76">
        <v>4101218</v>
      </c>
      <c r="BJ76">
        <v>0</v>
      </c>
      <c r="BK76" t="s">
        <v>552</v>
      </c>
      <c r="BL76" t="s">
        <v>269</v>
      </c>
      <c r="BM76" t="s">
        <v>230</v>
      </c>
      <c r="BN76">
        <v>30500507</v>
      </c>
      <c r="BO76">
        <v>7285</v>
      </c>
      <c r="BP76">
        <v>4101218</v>
      </c>
      <c r="BQ76">
        <v>0</v>
      </c>
      <c r="BS76">
        <v>982000356582448</v>
      </c>
      <c r="BT76" t="s">
        <v>542</v>
      </c>
      <c r="BU76" t="s">
        <v>222</v>
      </c>
      <c r="BX76">
        <v>37</v>
      </c>
      <c r="CB76">
        <v>195</v>
      </c>
    </row>
    <row r="77" spans="1:80" hidden="1" x14ac:dyDescent="0.25">
      <c r="A77">
        <v>1168446</v>
      </c>
      <c r="B77" t="s">
        <v>540</v>
      </c>
      <c r="C77" t="s">
        <v>541</v>
      </c>
      <c r="D77" t="s">
        <v>542</v>
      </c>
      <c r="E77" t="s">
        <v>543</v>
      </c>
      <c r="F77" t="s">
        <v>296</v>
      </c>
      <c r="G77" t="s">
        <v>544</v>
      </c>
      <c r="H77" t="s">
        <v>238</v>
      </c>
      <c r="I77">
        <v>4131</v>
      </c>
      <c r="J77" t="s">
        <v>545</v>
      </c>
      <c r="L77">
        <v>407528579</v>
      </c>
      <c r="M77" t="s">
        <v>546</v>
      </c>
      <c r="N77" t="s">
        <v>230</v>
      </c>
      <c r="O77" s="21">
        <v>37799</v>
      </c>
      <c r="P77">
        <v>11</v>
      </c>
      <c r="Q77" t="s">
        <v>547</v>
      </c>
      <c r="R77">
        <v>4101218</v>
      </c>
      <c r="T77" t="s">
        <v>221</v>
      </c>
      <c r="V77" t="s">
        <v>222</v>
      </c>
      <c r="W77" t="s">
        <v>548</v>
      </c>
      <c r="X77" t="s">
        <v>549</v>
      </c>
      <c r="Y77">
        <v>411727118</v>
      </c>
      <c r="AC77" s="21">
        <v>43594</v>
      </c>
      <c r="AD77">
        <v>1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1</v>
      </c>
      <c r="AK77">
        <v>1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 s="21">
        <v>43610</v>
      </c>
      <c r="AW77" s="21">
        <v>43611</v>
      </c>
      <c r="AY77" t="s">
        <v>548</v>
      </c>
      <c r="AZ77" t="s">
        <v>550</v>
      </c>
      <c r="BA77" t="s">
        <v>551</v>
      </c>
      <c r="BC77">
        <v>0</v>
      </c>
      <c r="BD77" t="s">
        <v>40</v>
      </c>
      <c r="BE77" t="s">
        <v>41</v>
      </c>
      <c r="BF77" t="s">
        <v>542</v>
      </c>
      <c r="BG77">
        <v>4101218</v>
      </c>
      <c r="BJ77">
        <v>0</v>
      </c>
      <c r="BK77" t="s">
        <v>552</v>
      </c>
      <c r="BL77" t="s">
        <v>269</v>
      </c>
      <c r="BM77" t="s">
        <v>230</v>
      </c>
      <c r="BN77">
        <v>30500507</v>
      </c>
      <c r="BO77">
        <v>7285</v>
      </c>
      <c r="BP77">
        <v>4101218</v>
      </c>
      <c r="BQ77">
        <v>0</v>
      </c>
      <c r="BS77">
        <v>982000356582448</v>
      </c>
      <c r="BT77" t="s">
        <v>542</v>
      </c>
      <c r="BU77" t="s">
        <v>222</v>
      </c>
      <c r="BX77">
        <v>37</v>
      </c>
      <c r="CB77">
        <v>195</v>
      </c>
    </row>
    <row r="78" spans="1:80" hidden="1" x14ac:dyDescent="0.25">
      <c r="A78">
        <v>1168529</v>
      </c>
      <c r="B78" t="s">
        <v>553</v>
      </c>
      <c r="C78" t="s">
        <v>554</v>
      </c>
      <c r="D78" t="s">
        <v>555</v>
      </c>
      <c r="E78" t="s">
        <v>556</v>
      </c>
      <c r="G78" t="s">
        <v>557</v>
      </c>
      <c r="H78" t="s">
        <v>368</v>
      </c>
      <c r="I78">
        <v>4307</v>
      </c>
      <c r="J78" t="s">
        <v>558</v>
      </c>
      <c r="L78">
        <v>428102432</v>
      </c>
      <c r="M78" t="s">
        <v>559</v>
      </c>
      <c r="N78" t="s">
        <v>219</v>
      </c>
      <c r="O78" s="21">
        <v>38622</v>
      </c>
      <c r="P78">
        <v>8</v>
      </c>
      <c r="Q78" t="s">
        <v>560</v>
      </c>
      <c r="R78">
        <v>1028576</v>
      </c>
      <c r="T78" t="s">
        <v>221</v>
      </c>
      <c r="V78" t="s">
        <v>222</v>
      </c>
      <c r="W78" t="s">
        <v>561</v>
      </c>
      <c r="X78" t="s">
        <v>561</v>
      </c>
      <c r="Y78">
        <v>428102432</v>
      </c>
      <c r="AC78" s="21">
        <v>43594</v>
      </c>
      <c r="AD78">
        <v>1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 s="21">
        <v>43608</v>
      </c>
      <c r="AW78" s="21">
        <v>43611</v>
      </c>
      <c r="AZ78" t="s">
        <v>562</v>
      </c>
      <c r="BA78" t="s">
        <v>563</v>
      </c>
      <c r="BC78">
        <v>0</v>
      </c>
      <c r="BD78" t="s">
        <v>2</v>
      </c>
      <c r="BE78" t="s">
        <v>24</v>
      </c>
      <c r="BF78" t="s">
        <v>555</v>
      </c>
      <c r="BG78">
        <v>1028576</v>
      </c>
      <c r="BJ78">
        <v>0</v>
      </c>
      <c r="BK78" t="s">
        <v>564</v>
      </c>
      <c r="BL78" t="s">
        <v>248</v>
      </c>
      <c r="BM78" t="s">
        <v>230</v>
      </c>
      <c r="BO78">
        <v>2035</v>
      </c>
      <c r="BQ78">
        <v>0</v>
      </c>
      <c r="BU78" t="s">
        <v>222</v>
      </c>
      <c r="BX78">
        <v>38</v>
      </c>
      <c r="CB78">
        <v>115</v>
      </c>
    </row>
    <row r="79" spans="1:80" hidden="1" x14ac:dyDescent="0.25">
      <c r="A79">
        <v>1168536</v>
      </c>
      <c r="B79" t="s">
        <v>565</v>
      </c>
      <c r="C79" t="s">
        <v>566</v>
      </c>
      <c r="D79" t="s">
        <v>567</v>
      </c>
      <c r="E79" t="s">
        <v>556</v>
      </c>
      <c r="G79" t="s">
        <v>557</v>
      </c>
      <c r="H79" t="s">
        <v>368</v>
      </c>
      <c r="I79">
        <v>4307</v>
      </c>
      <c r="J79" t="s">
        <v>558</v>
      </c>
      <c r="L79">
        <v>428102432</v>
      </c>
      <c r="M79" t="s">
        <v>559</v>
      </c>
      <c r="N79" t="s">
        <v>230</v>
      </c>
      <c r="O79" s="21">
        <v>39088</v>
      </c>
      <c r="P79">
        <v>7</v>
      </c>
      <c r="Q79" t="s">
        <v>568</v>
      </c>
      <c r="R79">
        <v>1029475</v>
      </c>
      <c r="T79" t="s">
        <v>221</v>
      </c>
      <c r="V79" t="s">
        <v>222</v>
      </c>
      <c r="W79" t="s">
        <v>569</v>
      </c>
      <c r="X79" t="s">
        <v>569</v>
      </c>
      <c r="Y79">
        <v>400784154</v>
      </c>
      <c r="AC79" s="21">
        <v>43594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 s="21">
        <v>43610</v>
      </c>
      <c r="AW79" s="21">
        <v>43610</v>
      </c>
      <c r="BC79">
        <v>0</v>
      </c>
      <c r="BD79" t="s">
        <v>50</v>
      </c>
      <c r="BE79" t="s">
        <v>51</v>
      </c>
      <c r="BF79" t="s">
        <v>567</v>
      </c>
      <c r="BG79">
        <v>1029475</v>
      </c>
      <c r="BJ79">
        <v>0</v>
      </c>
      <c r="BK79" t="s">
        <v>570</v>
      </c>
      <c r="BM79" t="s">
        <v>230</v>
      </c>
      <c r="BN79">
        <v>60019488</v>
      </c>
      <c r="BO79">
        <v>2218</v>
      </c>
      <c r="BP79">
        <v>4100877</v>
      </c>
      <c r="BQ79">
        <v>0</v>
      </c>
      <c r="BS79">
        <v>985100010851871</v>
      </c>
      <c r="BT79" t="s">
        <v>571</v>
      </c>
      <c r="BU79" t="s">
        <v>222</v>
      </c>
      <c r="BX79">
        <v>39</v>
      </c>
      <c r="CB79">
        <v>65</v>
      </c>
    </row>
    <row r="80" spans="1:80" hidden="1" x14ac:dyDescent="0.25">
      <c r="A80">
        <v>1168880</v>
      </c>
      <c r="B80" t="s">
        <v>572</v>
      </c>
      <c r="C80" t="s">
        <v>573</v>
      </c>
      <c r="D80" t="s">
        <v>574</v>
      </c>
      <c r="E80" t="s">
        <v>575</v>
      </c>
      <c r="F80" t="s">
        <v>576</v>
      </c>
      <c r="G80" t="s">
        <v>367</v>
      </c>
      <c r="H80" t="s">
        <v>216</v>
      </c>
      <c r="I80">
        <v>4370</v>
      </c>
      <c r="J80" t="s">
        <v>577</v>
      </c>
      <c r="L80">
        <v>417749996</v>
      </c>
      <c r="M80" t="s">
        <v>578</v>
      </c>
      <c r="N80" t="s">
        <v>219</v>
      </c>
      <c r="O80" s="21">
        <v>39296</v>
      </c>
      <c r="P80">
        <v>6</v>
      </c>
      <c r="Q80" t="s">
        <v>579</v>
      </c>
      <c r="R80">
        <v>1028161</v>
      </c>
      <c r="T80" t="s">
        <v>221</v>
      </c>
      <c r="V80" t="s">
        <v>222</v>
      </c>
      <c r="W80" t="s">
        <v>580</v>
      </c>
      <c r="X80" t="s">
        <v>581</v>
      </c>
      <c r="Y80">
        <v>427010096</v>
      </c>
      <c r="AC80" s="21">
        <v>43601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 s="21">
        <v>43594</v>
      </c>
      <c r="AW80" s="21">
        <v>43594</v>
      </c>
      <c r="BC80">
        <v>0</v>
      </c>
      <c r="BD80" t="s">
        <v>38</v>
      </c>
      <c r="BE80" t="s">
        <v>39</v>
      </c>
      <c r="BF80" t="s">
        <v>574</v>
      </c>
      <c r="BG80">
        <v>1028161</v>
      </c>
      <c r="BJ80">
        <v>0</v>
      </c>
      <c r="BK80" t="s">
        <v>582</v>
      </c>
      <c r="BM80" t="s">
        <v>230</v>
      </c>
      <c r="BN80">
        <v>102861</v>
      </c>
      <c r="BO80">
        <v>7971</v>
      </c>
      <c r="BP80">
        <v>102861</v>
      </c>
      <c r="BQ80">
        <v>0</v>
      </c>
      <c r="BS80">
        <v>98515400008119</v>
      </c>
      <c r="BT80" t="s">
        <v>583</v>
      </c>
      <c r="BU80" t="s">
        <v>222</v>
      </c>
      <c r="BX80">
        <v>40</v>
      </c>
      <c r="CB80">
        <v>65</v>
      </c>
    </row>
    <row r="81" spans="1:80" hidden="1" x14ac:dyDescent="0.25">
      <c r="A81">
        <v>1170089</v>
      </c>
      <c r="B81" t="s">
        <v>584</v>
      </c>
      <c r="C81" t="s">
        <v>585</v>
      </c>
      <c r="D81" t="s">
        <v>119</v>
      </c>
      <c r="E81" t="s">
        <v>586</v>
      </c>
      <c r="G81" t="s">
        <v>587</v>
      </c>
      <c r="H81" t="s">
        <v>588</v>
      </c>
      <c r="I81">
        <v>2478</v>
      </c>
      <c r="J81" t="s">
        <v>589</v>
      </c>
      <c r="L81">
        <v>61402260280</v>
      </c>
      <c r="M81" t="s">
        <v>590</v>
      </c>
      <c r="N81" t="s">
        <v>219</v>
      </c>
      <c r="O81" s="21">
        <v>39604</v>
      </c>
      <c r="P81">
        <v>5</v>
      </c>
      <c r="Q81" t="s">
        <v>591</v>
      </c>
      <c r="R81">
        <v>1023023</v>
      </c>
      <c r="T81" t="s">
        <v>221</v>
      </c>
      <c r="V81" t="s">
        <v>222</v>
      </c>
      <c r="W81" t="s">
        <v>592</v>
      </c>
      <c r="X81" t="s">
        <v>593</v>
      </c>
      <c r="Y81">
        <v>402260280</v>
      </c>
      <c r="Z81" t="s">
        <v>594</v>
      </c>
      <c r="AC81" s="21">
        <v>43597</v>
      </c>
      <c r="AD81">
        <v>1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1</v>
      </c>
      <c r="AK81">
        <v>2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 s="21">
        <v>43608</v>
      </c>
      <c r="AW81" s="21">
        <v>43610</v>
      </c>
      <c r="AZ81" t="s">
        <v>595</v>
      </c>
      <c r="BC81">
        <v>0</v>
      </c>
      <c r="BD81" t="s">
        <v>0</v>
      </c>
      <c r="BE81" t="s">
        <v>15</v>
      </c>
      <c r="BF81" t="s">
        <v>119</v>
      </c>
      <c r="BG81">
        <v>1023023</v>
      </c>
      <c r="BJ81">
        <v>0</v>
      </c>
      <c r="BK81" t="s">
        <v>596</v>
      </c>
      <c r="BL81" t="s">
        <v>269</v>
      </c>
      <c r="BM81" t="s">
        <v>230</v>
      </c>
      <c r="BN81">
        <v>1023023</v>
      </c>
      <c r="BO81">
        <v>2126</v>
      </c>
      <c r="BP81">
        <v>1023023</v>
      </c>
      <c r="BQ81">
        <v>0</v>
      </c>
      <c r="BS81">
        <v>900006000133067</v>
      </c>
      <c r="BT81" t="s">
        <v>597</v>
      </c>
      <c r="BU81" t="s">
        <v>222</v>
      </c>
      <c r="BX81">
        <v>42</v>
      </c>
      <c r="CB81">
        <v>230</v>
      </c>
    </row>
    <row r="82" spans="1:80" hidden="1" x14ac:dyDescent="0.25">
      <c r="A82">
        <v>1170089</v>
      </c>
      <c r="B82" t="s">
        <v>584</v>
      </c>
      <c r="C82" t="s">
        <v>585</v>
      </c>
      <c r="D82" t="s">
        <v>119</v>
      </c>
      <c r="E82" t="s">
        <v>586</v>
      </c>
      <c r="G82" t="s">
        <v>587</v>
      </c>
      <c r="H82" t="s">
        <v>588</v>
      </c>
      <c r="I82">
        <v>2478</v>
      </c>
      <c r="J82" t="s">
        <v>589</v>
      </c>
      <c r="L82">
        <v>61402260280</v>
      </c>
      <c r="M82" t="s">
        <v>590</v>
      </c>
      <c r="N82" t="s">
        <v>219</v>
      </c>
      <c r="O82" s="21">
        <v>39604</v>
      </c>
      <c r="P82">
        <v>5</v>
      </c>
      <c r="Q82" t="s">
        <v>591</v>
      </c>
      <c r="R82">
        <v>1023023</v>
      </c>
      <c r="T82" t="s">
        <v>221</v>
      </c>
      <c r="V82" t="s">
        <v>222</v>
      </c>
      <c r="W82" t="s">
        <v>592</v>
      </c>
      <c r="X82" t="s">
        <v>593</v>
      </c>
      <c r="Y82">
        <v>402260280</v>
      </c>
      <c r="Z82" t="s">
        <v>594</v>
      </c>
      <c r="AC82" s="21">
        <v>43597</v>
      </c>
      <c r="AD82">
        <v>1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1</v>
      </c>
      <c r="AK82">
        <v>2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 s="21">
        <v>43608</v>
      </c>
      <c r="AW82" s="21">
        <v>43610</v>
      </c>
      <c r="AZ82" t="s">
        <v>595</v>
      </c>
      <c r="BC82">
        <v>0</v>
      </c>
      <c r="BD82" t="s">
        <v>72</v>
      </c>
      <c r="BE82" t="s">
        <v>73</v>
      </c>
      <c r="BF82" t="s">
        <v>119</v>
      </c>
      <c r="BG82">
        <v>1023023</v>
      </c>
      <c r="BJ82">
        <v>0</v>
      </c>
      <c r="BK82" t="s">
        <v>596</v>
      </c>
      <c r="BL82" t="s">
        <v>269</v>
      </c>
      <c r="BM82" t="s">
        <v>230</v>
      </c>
      <c r="BN82">
        <v>1023023</v>
      </c>
      <c r="BO82">
        <v>2126</v>
      </c>
      <c r="BP82">
        <v>1023023</v>
      </c>
      <c r="BQ82">
        <v>0</v>
      </c>
      <c r="BS82">
        <v>900006000133067</v>
      </c>
      <c r="BT82" t="s">
        <v>597</v>
      </c>
      <c r="BU82" t="s">
        <v>222</v>
      </c>
      <c r="BX82">
        <v>42</v>
      </c>
      <c r="CB82">
        <v>230</v>
      </c>
    </row>
    <row r="83" spans="1:80" hidden="1" x14ac:dyDescent="0.25">
      <c r="A83">
        <v>1170481</v>
      </c>
      <c r="B83" t="s">
        <v>598</v>
      </c>
      <c r="C83" t="s">
        <v>599</v>
      </c>
      <c r="D83" t="s">
        <v>600</v>
      </c>
      <c r="E83" t="s">
        <v>601</v>
      </c>
      <c r="G83" t="s">
        <v>367</v>
      </c>
      <c r="H83" t="s">
        <v>238</v>
      </c>
      <c r="I83">
        <v>4370</v>
      </c>
      <c r="J83" t="s">
        <v>602</v>
      </c>
      <c r="L83">
        <v>417456253</v>
      </c>
      <c r="M83" t="s">
        <v>603</v>
      </c>
      <c r="N83" t="s">
        <v>219</v>
      </c>
      <c r="O83" s="21">
        <v>40169</v>
      </c>
      <c r="P83">
        <v>4</v>
      </c>
      <c r="Q83" t="s">
        <v>371</v>
      </c>
      <c r="R83">
        <v>1014535</v>
      </c>
      <c r="T83" t="s">
        <v>221</v>
      </c>
      <c r="V83" t="s">
        <v>222</v>
      </c>
      <c r="W83" t="s">
        <v>604</v>
      </c>
      <c r="X83" t="s">
        <v>604</v>
      </c>
      <c r="Y83">
        <v>417456253</v>
      </c>
      <c r="Z83" t="s">
        <v>605</v>
      </c>
      <c r="AC83" s="21">
        <v>43598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 s="21">
        <v>43608</v>
      </c>
      <c r="AW83" s="21">
        <v>43611</v>
      </c>
      <c r="AX83" t="s">
        <v>606</v>
      </c>
      <c r="AY83" t="s">
        <v>604</v>
      </c>
      <c r="AZ83" t="s">
        <v>607</v>
      </c>
      <c r="BA83" t="s">
        <v>608</v>
      </c>
      <c r="BC83">
        <v>0</v>
      </c>
      <c r="BD83" t="s">
        <v>30</v>
      </c>
      <c r="BE83" t="s">
        <v>31</v>
      </c>
      <c r="BF83" t="s">
        <v>600</v>
      </c>
      <c r="BG83">
        <v>1014535</v>
      </c>
      <c r="BJ83">
        <v>0</v>
      </c>
      <c r="BK83" t="s">
        <v>609</v>
      </c>
      <c r="BM83" t="s">
        <v>230</v>
      </c>
      <c r="BO83">
        <v>7686</v>
      </c>
      <c r="BP83">
        <v>1014535</v>
      </c>
      <c r="BQ83">
        <v>0</v>
      </c>
      <c r="BT83" t="s">
        <v>600</v>
      </c>
      <c r="BU83" t="s">
        <v>222</v>
      </c>
      <c r="BX83">
        <v>43</v>
      </c>
      <c r="CB83">
        <v>321.60000000000002</v>
      </c>
    </row>
    <row r="84" spans="1:80" hidden="1" x14ac:dyDescent="0.25">
      <c r="A84">
        <v>1170481</v>
      </c>
      <c r="B84" t="s">
        <v>598</v>
      </c>
      <c r="C84" t="s">
        <v>599</v>
      </c>
      <c r="D84" t="s">
        <v>600</v>
      </c>
      <c r="E84" t="s">
        <v>601</v>
      </c>
      <c r="G84" t="s">
        <v>367</v>
      </c>
      <c r="H84" t="s">
        <v>238</v>
      </c>
      <c r="I84">
        <v>4370</v>
      </c>
      <c r="J84" t="s">
        <v>602</v>
      </c>
      <c r="L84">
        <v>417456253</v>
      </c>
      <c r="M84" t="s">
        <v>603</v>
      </c>
      <c r="N84" t="s">
        <v>219</v>
      </c>
      <c r="O84" s="21">
        <v>40169</v>
      </c>
      <c r="P84">
        <v>4</v>
      </c>
      <c r="Q84" t="s">
        <v>371</v>
      </c>
      <c r="R84">
        <v>1014535</v>
      </c>
      <c r="T84" t="s">
        <v>221</v>
      </c>
      <c r="V84" t="s">
        <v>222</v>
      </c>
      <c r="W84" t="s">
        <v>604</v>
      </c>
      <c r="X84" t="s">
        <v>604</v>
      </c>
      <c r="Y84">
        <v>417456253</v>
      </c>
      <c r="Z84" t="s">
        <v>605</v>
      </c>
      <c r="AC84" s="21">
        <v>43598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 s="21">
        <v>43608</v>
      </c>
      <c r="AW84" s="21">
        <v>43611</v>
      </c>
      <c r="AX84" t="s">
        <v>606</v>
      </c>
      <c r="AY84" t="s">
        <v>604</v>
      </c>
      <c r="AZ84" t="s">
        <v>607</v>
      </c>
      <c r="BA84" t="s">
        <v>608</v>
      </c>
      <c r="BC84">
        <v>0</v>
      </c>
      <c r="BD84" t="s">
        <v>34</v>
      </c>
      <c r="BE84" t="s">
        <v>35</v>
      </c>
      <c r="BF84" t="s">
        <v>600</v>
      </c>
      <c r="BG84">
        <v>1014535</v>
      </c>
      <c r="BJ84">
        <v>0</v>
      </c>
      <c r="BK84" t="s">
        <v>609</v>
      </c>
      <c r="BM84" t="s">
        <v>230</v>
      </c>
      <c r="BO84">
        <v>7686</v>
      </c>
      <c r="BP84">
        <v>1014535</v>
      </c>
      <c r="BQ84">
        <v>0</v>
      </c>
      <c r="BT84" t="s">
        <v>600</v>
      </c>
      <c r="BU84" t="s">
        <v>222</v>
      </c>
      <c r="BX84">
        <v>43</v>
      </c>
      <c r="CB84">
        <v>321.60000000000002</v>
      </c>
    </row>
    <row r="85" spans="1:80" hidden="1" x14ac:dyDescent="0.25">
      <c r="A85">
        <v>1170481</v>
      </c>
      <c r="B85" t="s">
        <v>598</v>
      </c>
      <c r="C85" t="s">
        <v>599</v>
      </c>
      <c r="D85" t="s">
        <v>600</v>
      </c>
      <c r="E85" t="s">
        <v>601</v>
      </c>
      <c r="G85" t="s">
        <v>367</v>
      </c>
      <c r="H85" t="s">
        <v>238</v>
      </c>
      <c r="I85">
        <v>4370</v>
      </c>
      <c r="J85" t="s">
        <v>602</v>
      </c>
      <c r="L85">
        <v>417456253</v>
      </c>
      <c r="M85" t="s">
        <v>603</v>
      </c>
      <c r="N85" t="s">
        <v>219</v>
      </c>
      <c r="O85" s="21">
        <v>40169</v>
      </c>
      <c r="P85">
        <v>4</v>
      </c>
      <c r="Q85" t="s">
        <v>371</v>
      </c>
      <c r="R85">
        <v>1014535</v>
      </c>
      <c r="T85" t="s">
        <v>221</v>
      </c>
      <c r="V85" t="s">
        <v>222</v>
      </c>
      <c r="W85" t="s">
        <v>604</v>
      </c>
      <c r="X85" t="s">
        <v>604</v>
      </c>
      <c r="Y85">
        <v>417456253</v>
      </c>
      <c r="Z85" t="s">
        <v>605</v>
      </c>
      <c r="AC85" s="21">
        <v>43598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 s="21">
        <v>43608</v>
      </c>
      <c r="AW85" s="21">
        <v>43611</v>
      </c>
      <c r="AX85" t="s">
        <v>606</v>
      </c>
      <c r="AY85" t="s">
        <v>604</v>
      </c>
      <c r="AZ85" t="s">
        <v>607</v>
      </c>
      <c r="BA85" t="s">
        <v>608</v>
      </c>
      <c r="BC85">
        <v>0</v>
      </c>
      <c r="BD85" t="s">
        <v>46</v>
      </c>
      <c r="BE85" t="s">
        <v>47</v>
      </c>
      <c r="BF85" t="s">
        <v>600</v>
      </c>
      <c r="BG85">
        <v>1014535</v>
      </c>
      <c r="BJ85">
        <v>0</v>
      </c>
      <c r="BK85" t="s">
        <v>610</v>
      </c>
      <c r="BM85" t="s">
        <v>230</v>
      </c>
      <c r="BN85">
        <v>60010122</v>
      </c>
      <c r="BO85">
        <v>7685</v>
      </c>
      <c r="BP85">
        <v>1014535</v>
      </c>
      <c r="BQ85">
        <v>0</v>
      </c>
      <c r="BS85">
        <v>985100010785864</v>
      </c>
      <c r="BT85" t="s">
        <v>600</v>
      </c>
      <c r="BU85" t="s">
        <v>222</v>
      </c>
      <c r="BX85">
        <v>44</v>
      </c>
      <c r="CB85">
        <v>321.60000000000002</v>
      </c>
    </row>
    <row r="86" spans="1:80" hidden="1" x14ac:dyDescent="0.25">
      <c r="A86">
        <v>1170481</v>
      </c>
      <c r="B86" t="s">
        <v>598</v>
      </c>
      <c r="C86" t="s">
        <v>599</v>
      </c>
      <c r="D86" t="s">
        <v>600</v>
      </c>
      <c r="E86" t="s">
        <v>601</v>
      </c>
      <c r="G86" t="s">
        <v>367</v>
      </c>
      <c r="H86" t="s">
        <v>238</v>
      </c>
      <c r="I86">
        <v>4370</v>
      </c>
      <c r="J86" t="s">
        <v>602</v>
      </c>
      <c r="L86">
        <v>417456253</v>
      </c>
      <c r="M86" t="s">
        <v>603</v>
      </c>
      <c r="N86" t="s">
        <v>219</v>
      </c>
      <c r="O86" s="21">
        <v>40169</v>
      </c>
      <c r="P86">
        <v>4</v>
      </c>
      <c r="Q86" t="s">
        <v>371</v>
      </c>
      <c r="R86">
        <v>1014535</v>
      </c>
      <c r="T86" t="s">
        <v>221</v>
      </c>
      <c r="V86" t="s">
        <v>222</v>
      </c>
      <c r="W86" t="s">
        <v>604</v>
      </c>
      <c r="X86" t="s">
        <v>604</v>
      </c>
      <c r="Y86">
        <v>417456253</v>
      </c>
      <c r="Z86" t="s">
        <v>605</v>
      </c>
      <c r="AC86" s="21">
        <v>43598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 s="21">
        <v>43608</v>
      </c>
      <c r="AW86" s="21">
        <v>43611</v>
      </c>
      <c r="AX86" t="s">
        <v>606</v>
      </c>
      <c r="AY86" t="s">
        <v>604</v>
      </c>
      <c r="AZ86" t="s">
        <v>607</v>
      </c>
      <c r="BA86" t="s">
        <v>608</v>
      </c>
      <c r="BC86">
        <v>0</v>
      </c>
      <c r="BD86" t="s">
        <v>78</v>
      </c>
      <c r="BE86" t="s">
        <v>79</v>
      </c>
      <c r="BF86" t="s">
        <v>600</v>
      </c>
      <c r="BG86">
        <v>1014535</v>
      </c>
      <c r="BJ86">
        <v>0</v>
      </c>
      <c r="BK86" t="s">
        <v>610</v>
      </c>
      <c r="BM86" t="s">
        <v>230</v>
      </c>
      <c r="BN86">
        <v>60010122</v>
      </c>
      <c r="BO86">
        <v>7685</v>
      </c>
      <c r="BP86">
        <v>1014535</v>
      </c>
      <c r="BQ86">
        <v>0</v>
      </c>
      <c r="BS86">
        <v>985100010785864</v>
      </c>
      <c r="BT86" t="s">
        <v>600</v>
      </c>
      <c r="BU86" t="s">
        <v>222</v>
      </c>
      <c r="BX86">
        <v>44</v>
      </c>
      <c r="CB86">
        <v>321.60000000000002</v>
      </c>
    </row>
    <row r="87" spans="1:80" hidden="1" x14ac:dyDescent="0.25">
      <c r="A87">
        <v>1170481</v>
      </c>
      <c r="B87" t="s">
        <v>598</v>
      </c>
      <c r="C87" t="s">
        <v>599</v>
      </c>
      <c r="D87" t="s">
        <v>600</v>
      </c>
      <c r="E87" t="s">
        <v>601</v>
      </c>
      <c r="G87" t="s">
        <v>367</v>
      </c>
      <c r="H87" t="s">
        <v>238</v>
      </c>
      <c r="I87">
        <v>4370</v>
      </c>
      <c r="J87" t="s">
        <v>602</v>
      </c>
      <c r="L87">
        <v>417456253</v>
      </c>
      <c r="M87" t="s">
        <v>603</v>
      </c>
      <c r="N87" t="s">
        <v>219</v>
      </c>
      <c r="O87" s="21">
        <v>40169</v>
      </c>
      <c r="P87">
        <v>4</v>
      </c>
      <c r="Q87" t="s">
        <v>371</v>
      </c>
      <c r="R87">
        <v>1014535</v>
      </c>
      <c r="T87" t="s">
        <v>221</v>
      </c>
      <c r="V87" t="s">
        <v>222</v>
      </c>
      <c r="W87" t="s">
        <v>604</v>
      </c>
      <c r="X87" t="s">
        <v>604</v>
      </c>
      <c r="Y87">
        <v>417456253</v>
      </c>
      <c r="Z87" t="s">
        <v>605</v>
      </c>
      <c r="AC87" s="21">
        <v>43598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 s="21">
        <v>43608</v>
      </c>
      <c r="AW87" s="21">
        <v>43611</v>
      </c>
      <c r="AX87" t="s">
        <v>606</v>
      </c>
      <c r="AY87" t="s">
        <v>604</v>
      </c>
      <c r="AZ87" t="s">
        <v>607</v>
      </c>
      <c r="BA87" t="s">
        <v>608</v>
      </c>
      <c r="BC87">
        <v>0</v>
      </c>
      <c r="BD87" t="s">
        <v>27</v>
      </c>
      <c r="BE87" t="s">
        <v>28</v>
      </c>
      <c r="BF87" t="s">
        <v>600</v>
      </c>
      <c r="BG87">
        <v>1014535</v>
      </c>
      <c r="BJ87">
        <v>0</v>
      </c>
      <c r="BK87" t="s">
        <v>610</v>
      </c>
      <c r="BM87" t="s">
        <v>230</v>
      </c>
      <c r="BN87">
        <v>60010122</v>
      </c>
      <c r="BO87">
        <v>7685</v>
      </c>
      <c r="BP87">
        <v>1014535</v>
      </c>
      <c r="BQ87">
        <v>0</v>
      </c>
      <c r="BS87">
        <v>985100010785864</v>
      </c>
      <c r="BT87" t="s">
        <v>600</v>
      </c>
      <c r="BU87" t="s">
        <v>222</v>
      </c>
      <c r="BX87">
        <v>44</v>
      </c>
      <c r="CB87">
        <v>321.60000000000002</v>
      </c>
    </row>
    <row r="88" spans="1:80" hidden="1" x14ac:dyDescent="0.25">
      <c r="A88">
        <v>1170481</v>
      </c>
      <c r="B88" t="s">
        <v>598</v>
      </c>
      <c r="C88" t="s">
        <v>599</v>
      </c>
      <c r="D88" t="s">
        <v>600</v>
      </c>
      <c r="E88" t="s">
        <v>601</v>
      </c>
      <c r="G88" t="s">
        <v>367</v>
      </c>
      <c r="H88" t="s">
        <v>238</v>
      </c>
      <c r="I88">
        <v>4370</v>
      </c>
      <c r="J88" t="s">
        <v>602</v>
      </c>
      <c r="L88">
        <v>417456253</v>
      </c>
      <c r="M88" t="s">
        <v>603</v>
      </c>
      <c r="N88" t="s">
        <v>219</v>
      </c>
      <c r="O88" s="21">
        <v>40169</v>
      </c>
      <c r="P88">
        <v>4</v>
      </c>
      <c r="Q88" t="s">
        <v>371</v>
      </c>
      <c r="R88">
        <v>1014535</v>
      </c>
      <c r="T88" t="s">
        <v>221</v>
      </c>
      <c r="V88" t="s">
        <v>222</v>
      </c>
      <c r="W88" t="s">
        <v>604</v>
      </c>
      <c r="X88" t="s">
        <v>604</v>
      </c>
      <c r="Y88">
        <v>417456253</v>
      </c>
      <c r="Z88" t="s">
        <v>605</v>
      </c>
      <c r="AC88" s="21">
        <v>43598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 s="21">
        <v>43608</v>
      </c>
      <c r="AW88" s="21">
        <v>43611</v>
      </c>
      <c r="AX88" t="s">
        <v>606</v>
      </c>
      <c r="AY88" t="s">
        <v>604</v>
      </c>
      <c r="AZ88" t="s">
        <v>607</v>
      </c>
      <c r="BA88" t="s">
        <v>608</v>
      </c>
      <c r="BC88">
        <v>0</v>
      </c>
      <c r="BD88" t="s">
        <v>27</v>
      </c>
      <c r="BE88" t="s">
        <v>28</v>
      </c>
      <c r="BF88" t="s">
        <v>600</v>
      </c>
      <c r="BG88">
        <v>1014535</v>
      </c>
      <c r="BJ88">
        <v>0</v>
      </c>
      <c r="BK88" t="s">
        <v>611</v>
      </c>
      <c r="BM88" t="s">
        <v>230</v>
      </c>
      <c r="BN88">
        <v>60012462</v>
      </c>
      <c r="BO88">
        <v>7687</v>
      </c>
      <c r="BP88">
        <v>1014535</v>
      </c>
      <c r="BQ88">
        <v>0</v>
      </c>
      <c r="BS88">
        <v>939000001116262</v>
      </c>
      <c r="BT88" t="s">
        <v>600</v>
      </c>
      <c r="BU88" t="s">
        <v>222</v>
      </c>
      <c r="BX88">
        <v>45</v>
      </c>
      <c r="CB88">
        <v>321.60000000000002</v>
      </c>
    </row>
    <row r="89" spans="1:80" hidden="1" x14ac:dyDescent="0.25">
      <c r="A89">
        <v>1170493</v>
      </c>
      <c r="B89" t="s">
        <v>612</v>
      </c>
      <c r="C89" t="s">
        <v>613</v>
      </c>
      <c r="D89" t="s">
        <v>614</v>
      </c>
      <c r="E89" t="s">
        <v>615</v>
      </c>
      <c r="G89" t="s">
        <v>616</v>
      </c>
      <c r="H89" t="s">
        <v>216</v>
      </c>
      <c r="I89">
        <v>4280</v>
      </c>
      <c r="J89" t="s">
        <v>617</v>
      </c>
      <c r="L89">
        <v>417854427</v>
      </c>
      <c r="M89" t="s">
        <v>618</v>
      </c>
      <c r="N89" t="s">
        <v>219</v>
      </c>
      <c r="O89" s="21">
        <v>40064</v>
      </c>
      <c r="P89">
        <v>6</v>
      </c>
      <c r="Q89" t="s">
        <v>241</v>
      </c>
      <c r="R89">
        <v>1020175</v>
      </c>
      <c r="T89" t="s">
        <v>221</v>
      </c>
      <c r="V89" t="s">
        <v>222</v>
      </c>
      <c r="W89" t="s">
        <v>619</v>
      </c>
      <c r="X89" t="s">
        <v>620</v>
      </c>
      <c r="AC89" s="21">
        <v>43598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 s="21">
        <v>43608</v>
      </c>
      <c r="AW89" s="21">
        <v>43611</v>
      </c>
      <c r="BC89">
        <v>0</v>
      </c>
      <c r="BD89" t="s">
        <v>30</v>
      </c>
      <c r="BE89" t="s">
        <v>31</v>
      </c>
      <c r="BF89" t="s">
        <v>614</v>
      </c>
      <c r="BG89">
        <v>1020175</v>
      </c>
      <c r="BJ89">
        <v>0</v>
      </c>
      <c r="BK89" t="s">
        <v>621</v>
      </c>
      <c r="BM89" t="s">
        <v>230</v>
      </c>
      <c r="BN89">
        <v>60017720</v>
      </c>
      <c r="BO89">
        <v>2129</v>
      </c>
      <c r="BP89">
        <v>1020175</v>
      </c>
      <c r="BQ89">
        <v>0</v>
      </c>
      <c r="BS89">
        <v>985111000804231</v>
      </c>
      <c r="BT89" t="s">
        <v>622</v>
      </c>
      <c r="BU89" t="s">
        <v>222</v>
      </c>
      <c r="BX89">
        <v>46</v>
      </c>
      <c r="CB89">
        <v>110.55</v>
      </c>
    </row>
    <row r="90" spans="1:80" hidden="1" x14ac:dyDescent="0.25">
      <c r="A90">
        <v>1170493</v>
      </c>
      <c r="B90" t="s">
        <v>612</v>
      </c>
      <c r="C90" t="s">
        <v>613</v>
      </c>
      <c r="D90" t="s">
        <v>614</v>
      </c>
      <c r="E90" t="s">
        <v>615</v>
      </c>
      <c r="G90" t="s">
        <v>616</v>
      </c>
      <c r="H90" t="s">
        <v>216</v>
      </c>
      <c r="I90">
        <v>4280</v>
      </c>
      <c r="J90" t="s">
        <v>617</v>
      </c>
      <c r="L90">
        <v>417854427</v>
      </c>
      <c r="M90" t="s">
        <v>618</v>
      </c>
      <c r="N90" t="s">
        <v>219</v>
      </c>
      <c r="O90" s="21">
        <v>40064</v>
      </c>
      <c r="P90">
        <v>6</v>
      </c>
      <c r="Q90" t="s">
        <v>241</v>
      </c>
      <c r="R90">
        <v>1020175</v>
      </c>
      <c r="T90" t="s">
        <v>221</v>
      </c>
      <c r="V90" t="s">
        <v>222</v>
      </c>
      <c r="W90" t="s">
        <v>619</v>
      </c>
      <c r="X90" t="s">
        <v>620</v>
      </c>
      <c r="AC90" s="21">
        <v>43598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 s="21">
        <v>43608</v>
      </c>
      <c r="AW90" s="21">
        <v>43611</v>
      </c>
      <c r="BC90">
        <v>0</v>
      </c>
      <c r="BD90" t="s">
        <v>74</v>
      </c>
      <c r="BE90" t="s">
        <v>75</v>
      </c>
      <c r="BF90" t="s">
        <v>614</v>
      </c>
      <c r="BG90">
        <v>1020175</v>
      </c>
      <c r="BJ90">
        <v>0</v>
      </c>
      <c r="BK90" t="s">
        <v>621</v>
      </c>
      <c r="BM90" t="s">
        <v>230</v>
      </c>
      <c r="BN90">
        <v>60017720</v>
      </c>
      <c r="BO90">
        <v>2129</v>
      </c>
      <c r="BP90">
        <v>1020175</v>
      </c>
      <c r="BQ90">
        <v>0</v>
      </c>
      <c r="BS90">
        <v>985111000804231</v>
      </c>
      <c r="BT90" t="s">
        <v>622</v>
      </c>
      <c r="BU90" t="s">
        <v>222</v>
      </c>
      <c r="BX90">
        <v>46</v>
      </c>
      <c r="CB90">
        <v>110.55</v>
      </c>
    </row>
    <row r="91" spans="1:80" hidden="1" x14ac:dyDescent="0.25">
      <c r="A91">
        <v>1170783</v>
      </c>
      <c r="B91" t="s">
        <v>363</v>
      </c>
      <c r="C91" t="s">
        <v>623</v>
      </c>
      <c r="D91" t="s">
        <v>373</v>
      </c>
      <c r="E91" t="s">
        <v>624</v>
      </c>
      <c r="G91" t="s">
        <v>625</v>
      </c>
      <c r="H91" t="s">
        <v>238</v>
      </c>
      <c r="I91">
        <v>4370</v>
      </c>
      <c r="J91" t="s">
        <v>626</v>
      </c>
      <c r="L91">
        <v>419362233</v>
      </c>
      <c r="M91" t="s">
        <v>627</v>
      </c>
      <c r="N91" t="s">
        <v>230</v>
      </c>
      <c r="O91" s="21">
        <v>38863</v>
      </c>
      <c r="P91">
        <v>8</v>
      </c>
      <c r="Q91" t="s">
        <v>371</v>
      </c>
      <c r="R91">
        <v>1014798</v>
      </c>
      <c r="T91" t="s">
        <v>221</v>
      </c>
      <c r="V91" t="s">
        <v>222</v>
      </c>
      <c r="W91" t="s">
        <v>628</v>
      </c>
      <c r="X91" t="s">
        <v>628</v>
      </c>
      <c r="Y91">
        <v>419362233</v>
      </c>
      <c r="AC91" s="21">
        <v>43598</v>
      </c>
      <c r="AD91">
        <v>1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 s="21">
        <v>43608</v>
      </c>
      <c r="AW91" s="21">
        <v>43611</v>
      </c>
      <c r="BA91" t="s">
        <v>629</v>
      </c>
      <c r="BC91">
        <v>0</v>
      </c>
      <c r="BD91" t="s">
        <v>2</v>
      </c>
      <c r="BE91" t="s">
        <v>24</v>
      </c>
      <c r="BF91" t="s">
        <v>373</v>
      </c>
      <c r="BG91">
        <v>1014798</v>
      </c>
      <c r="BJ91">
        <v>0</v>
      </c>
      <c r="BK91" t="s">
        <v>630</v>
      </c>
      <c r="BL91" t="s">
        <v>269</v>
      </c>
      <c r="BM91" t="s">
        <v>230</v>
      </c>
      <c r="BO91">
        <v>7944</v>
      </c>
      <c r="BQ91">
        <v>0</v>
      </c>
      <c r="BU91" t="s">
        <v>222</v>
      </c>
      <c r="BX91">
        <v>47</v>
      </c>
      <c r="CB91">
        <v>251.25</v>
      </c>
    </row>
    <row r="92" spans="1:80" hidden="1" x14ac:dyDescent="0.25">
      <c r="A92">
        <v>1170783</v>
      </c>
      <c r="B92" t="s">
        <v>363</v>
      </c>
      <c r="C92" t="s">
        <v>623</v>
      </c>
      <c r="D92" t="s">
        <v>373</v>
      </c>
      <c r="E92" t="s">
        <v>624</v>
      </c>
      <c r="G92" t="s">
        <v>625</v>
      </c>
      <c r="H92" t="s">
        <v>238</v>
      </c>
      <c r="I92">
        <v>4370</v>
      </c>
      <c r="J92" t="s">
        <v>626</v>
      </c>
      <c r="L92">
        <v>419362233</v>
      </c>
      <c r="M92" t="s">
        <v>627</v>
      </c>
      <c r="N92" t="s">
        <v>230</v>
      </c>
      <c r="O92" s="21">
        <v>38863</v>
      </c>
      <c r="P92">
        <v>8</v>
      </c>
      <c r="Q92" t="s">
        <v>371</v>
      </c>
      <c r="R92">
        <v>1014798</v>
      </c>
      <c r="T92" t="s">
        <v>221</v>
      </c>
      <c r="V92" t="s">
        <v>222</v>
      </c>
      <c r="W92" t="s">
        <v>628</v>
      </c>
      <c r="X92" t="s">
        <v>628</v>
      </c>
      <c r="Y92">
        <v>419362233</v>
      </c>
      <c r="AC92" s="21">
        <v>43598</v>
      </c>
      <c r="AD92">
        <v>1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 s="21">
        <v>43608</v>
      </c>
      <c r="AW92" s="21">
        <v>43611</v>
      </c>
      <c r="BA92" t="s">
        <v>629</v>
      </c>
      <c r="BC92">
        <v>0</v>
      </c>
      <c r="BD92" t="s">
        <v>62</v>
      </c>
      <c r="BE92" t="s">
        <v>63</v>
      </c>
      <c r="BF92" t="s">
        <v>373</v>
      </c>
      <c r="BG92">
        <v>1014798</v>
      </c>
      <c r="BJ92">
        <v>0</v>
      </c>
      <c r="BK92" t="s">
        <v>630</v>
      </c>
      <c r="BL92" t="s">
        <v>269</v>
      </c>
      <c r="BM92" t="s">
        <v>230</v>
      </c>
      <c r="BO92">
        <v>7944</v>
      </c>
      <c r="BQ92">
        <v>0</v>
      </c>
      <c r="BU92" t="s">
        <v>222</v>
      </c>
      <c r="BX92">
        <v>47</v>
      </c>
      <c r="CB92">
        <v>251.25</v>
      </c>
    </row>
    <row r="93" spans="1:80" hidden="1" x14ac:dyDescent="0.25">
      <c r="A93">
        <v>1170783</v>
      </c>
      <c r="B93" t="s">
        <v>363</v>
      </c>
      <c r="C93" t="s">
        <v>623</v>
      </c>
      <c r="D93" t="s">
        <v>373</v>
      </c>
      <c r="E93" t="s">
        <v>624</v>
      </c>
      <c r="G93" t="s">
        <v>625</v>
      </c>
      <c r="H93" t="s">
        <v>238</v>
      </c>
      <c r="I93">
        <v>4370</v>
      </c>
      <c r="J93" t="s">
        <v>626</v>
      </c>
      <c r="L93">
        <v>419362233</v>
      </c>
      <c r="M93" t="s">
        <v>627</v>
      </c>
      <c r="N93" t="s">
        <v>230</v>
      </c>
      <c r="O93" s="21">
        <v>38863</v>
      </c>
      <c r="P93">
        <v>8</v>
      </c>
      <c r="Q93" t="s">
        <v>371</v>
      </c>
      <c r="R93">
        <v>1014798</v>
      </c>
      <c r="T93" t="s">
        <v>221</v>
      </c>
      <c r="V93" t="s">
        <v>222</v>
      </c>
      <c r="W93" t="s">
        <v>628</v>
      </c>
      <c r="X93" t="s">
        <v>628</v>
      </c>
      <c r="Y93">
        <v>419362233</v>
      </c>
      <c r="AC93" s="21">
        <v>43598</v>
      </c>
      <c r="AD93">
        <v>1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 s="21">
        <v>43608</v>
      </c>
      <c r="AW93" s="21">
        <v>43611</v>
      </c>
      <c r="BA93" t="s">
        <v>629</v>
      </c>
      <c r="BC93">
        <v>0</v>
      </c>
      <c r="BD93" t="s">
        <v>40</v>
      </c>
      <c r="BE93" t="s">
        <v>41</v>
      </c>
      <c r="BF93" t="s">
        <v>373</v>
      </c>
      <c r="BG93">
        <v>1014798</v>
      </c>
      <c r="BJ93">
        <v>0</v>
      </c>
      <c r="BK93" t="s">
        <v>630</v>
      </c>
      <c r="BL93" t="s">
        <v>269</v>
      </c>
      <c r="BM93" t="s">
        <v>230</v>
      </c>
      <c r="BO93">
        <v>7944</v>
      </c>
      <c r="BQ93">
        <v>0</v>
      </c>
      <c r="BU93" t="s">
        <v>222</v>
      </c>
      <c r="BX93">
        <v>47</v>
      </c>
      <c r="CB93">
        <v>251.25</v>
      </c>
    </row>
    <row r="94" spans="1:80" hidden="1" x14ac:dyDescent="0.25">
      <c r="A94">
        <v>1170783</v>
      </c>
      <c r="B94" t="s">
        <v>363</v>
      </c>
      <c r="C94" t="s">
        <v>623</v>
      </c>
      <c r="D94" t="s">
        <v>373</v>
      </c>
      <c r="E94" t="s">
        <v>624</v>
      </c>
      <c r="G94" t="s">
        <v>625</v>
      </c>
      <c r="H94" t="s">
        <v>238</v>
      </c>
      <c r="I94">
        <v>4370</v>
      </c>
      <c r="J94" t="s">
        <v>626</v>
      </c>
      <c r="L94">
        <v>419362233</v>
      </c>
      <c r="M94" t="s">
        <v>627</v>
      </c>
      <c r="N94" t="s">
        <v>230</v>
      </c>
      <c r="O94" s="21">
        <v>38863</v>
      </c>
      <c r="P94">
        <v>8</v>
      </c>
      <c r="Q94" t="s">
        <v>371</v>
      </c>
      <c r="R94">
        <v>1014798</v>
      </c>
      <c r="T94" t="s">
        <v>221</v>
      </c>
      <c r="V94" t="s">
        <v>222</v>
      </c>
      <c r="W94" t="s">
        <v>628</v>
      </c>
      <c r="X94" t="s">
        <v>628</v>
      </c>
      <c r="Y94">
        <v>419362233</v>
      </c>
      <c r="AC94" s="21">
        <v>43598</v>
      </c>
      <c r="AD94">
        <v>1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 s="21">
        <v>43608</v>
      </c>
      <c r="AW94" s="21">
        <v>43611</v>
      </c>
      <c r="BA94" t="s">
        <v>629</v>
      </c>
      <c r="BC94">
        <v>0</v>
      </c>
      <c r="BD94" t="s">
        <v>80</v>
      </c>
      <c r="BE94" t="s">
        <v>81</v>
      </c>
      <c r="BF94" t="s">
        <v>373</v>
      </c>
      <c r="BG94">
        <v>1014798</v>
      </c>
      <c r="BJ94">
        <v>0</v>
      </c>
      <c r="BK94" t="s">
        <v>630</v>
      </c>
      <c r="BL94" t="s">
        <v>269</v>
      </c>
      <c r="BM94" t="s">
        <v>230</v>
      </c>
      <c r="BO94">
        <v>7944</v>
      </c>
      <c r="BQ94">
        <v>0</v>
      </c>
      <c r="BU94" t="s">
        <v>222</v>
      </c>
      <c r="BX94">
        <v>47</v>
      </c>
      <c r="CB94">
        <v>251.25</v>
      </c>
    </row>
    <row r="95" spans="1:80" hidden="1" x14ac:dyDescent="0.25">
      <c r="A95">
        <v>1171272</v>
      </c>
      <c r="B95" t="s">
        <v>565</v>
      </c>
      <c r="C95" t="s">
        <v>631</v>
      </c>
      <c r="D95" t="s">
        <v>130</v>
      </c>
      <c r="E95" t="s">
        <v>632</v>
      </c>
      <c r="G95" t="s">
        <v>633</v>
      </c>
      <c r="H95" t="s">
        <v>254</v>
      </c>
      <c r="I95">
        <v>4360</v>
      </c>
      <c r="J95" t="s">
        <v>634</v>
      </c>
      <c r="L95">
        <v>61418309497</v>
      </c>
      <c r="M95" t="s">
        <v>635</v>
      </c>
      <c r="N95" t="s">
        <v>219</v>
      </c>
      <c r="O95" s="21">
        <v>40626</v>
      </c>
      <c r="P95">
        <v>3</v>
      </c>
      <c r="Q95" t="s">
        <v>514</v>
      </c>
      <c r="R95">
        <v>1024373</v>
      </c>
      <c r="T95" t="s">
        <v>221</v>
      </c>
      <c r="V95" t="s">
        <v>222</v>
      </c>
      <c r="W95" t="s">
        <v>636</v>
      </c>
      <c r="X95" t="s">
        <v>636</v>
      </c>
      <c r="Y95">
        <v>418309497</v>
      </c>
      <c r="AC95" s="21">
        <v>43598</v>
      </c>
      <c r="AD95">
        <v>2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1</v>
      </c>
      <c r="AK95">
        <v>3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 s="21">
        <v>43608</v>
      </c>
      <c r="AW95" s="21">
        <v>43611</v>
      </c>
      <c r="AX95" t="s">
        <v>637</v>
      </c>
      <c r="AY95" t="s">
        <v>636</v>
      </c>
      <c r="AZ95" t="s">
        <v>638</v>
      </c>
      <c r="BA95" t="s">
        <v>639</v>
      </c>
      <c r="BC95">
        <v>0</v>
      </c>
      <c r="BD95" t="s">
        <v>30</v>
      </c>
      <c r="BE95" t="s">
        <v>31</v>
      </c>
      <c r="BF95" t="s">
        <v>130</v>
      </c>
      <c r="BG95">
        <v>1024373</v>
      </c>
      <c r="BJ95">
        <v>0</v>
      </c>
      <c r="BK95" t="s">
        <v>640</v>
      </c>
      <c r="BL95" t="s">
        <v>269</v>
      </c>
      <c r="BM95" t="s">
        <v>230</v>
      </c>
      <c r="BN95">
        <v>41000440</v>
      </c>
      <c r="BO95">
        <v>7832</v>
      </c>
      <c r="BP95">
        <v>4006966</v>
      </c>
      <c r="BQ95">
        <v>0</v>
      </c>
      <c r="BS95">
        <v>985170002530286</v>
      </c>
      <c r="BT95" t="s">
        <v>636</v>
      </c>
      <c r="BU95" t="s">
        <v>222</v>
      </c>
      <c r="BX95">
        <v>41</v>
      </c>
      <c r="CB95">
        <v>407.02</v>
      </c>
    </row>
    <row r="96" spans="1:80" hidden="1" x14ac:dyDescent="0.25">
      <c r="A96">
        <v>1171272</v>
      </c>
      <c r="B96" t="s">
        <v>565</v>
      </c>
      <c r="C96" t="s">
        <v>631</v>
      </c>
      <c r="D96" t="s">
        <v>130</v>
      </c>
      <c r="E96" t="s">
        <v>632</v>
      </c>
      <c r="G96" t="s">
        <v>633</v>
      </c>
      <c r="H96" t="s">
        <v>254</v>
      </c>
      <c r="I96">
        <v>4360</v>
      </c>
      <c r="J96" t="s">
        <v>634</v>
      </c>
      <c r="L96">
        <v>61418309497</v>
      </c>
      <c r="M96" t="s">
        <v>635</v>
      </c>
      <c r="N96" t="s">
        <v>219</v>
      </c>
      <c r="O96" s="21">
        <v>40626</v>
      </c>
      <c r="P96">
        <v>3</v>
      </c>
      <c r="Q96" t="s">
        <v>514</v>
      </c>
      <c r="R96">
        <v>1024373</v>
      </c>
      <c r="T96" t="s">
        <v>221</v>
      </c>
      <c r="V96" t="s">
        <v>222</v>
      </c>
      <c r="W96" t="s">
        <v>636</v>
      </c>
      <c r="X96" t="s">
        <v>636</v>
      </c>
      <c r="Y96">
        <v>418309497</v>
      </c>
      <c r="AC96" s="21">
        <v>43598</v>
      </c>
      <c r="AD96">
        <v>2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1</v>
      </c>
      <c r="AK96">
        <v>3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 s="21">
        <v>43608</v>
      </c>
      <c r="AW96" s="21">
        <v>43611</v>
      </c>
      <c r="AX96" t="s">
        <v>637</v>
      </c>
      <c r="AY96" t="s">
        <v>636</v>
      </c>
      <c r="AZ96" t="s">
        <v>638</v>
      </c>
      <c r="BA96" t="s">
        <v>639</v>
      </c>
      <c r="BC96">
        <v>0</v>
      </c>
      <c r="BD96" t="s">
        <v>0</v>
      </c>
      <c r="BE96" t="s">
        <v>15</v>
      </c>
      <c r="BF96" t="s">
        <v>130</v>
      </c>
      <c r="BG96">
        <v>1024373</v>
      </c>
      <c r="BJ96">
        <v>0</v>
      </c>
      <c r="BK96" t="s">
        <v>640</v>
      </c>
      <c r="BL96" t="s">
        <v>269</v>
      </c>
      <c r="BM96" t="s">
        <v>230</v>
      </c>
      <c r="BN96">
        <v>41000440</v>
      </c>
      <c r="BO96">
        <v>7832</v>
      </c>
      <c r="BP96">
        <v>4006966</v>
      </c>
      <c r="BQ96">
        <v>0</v>
      </c>
      <c r="BS96">
        <v>985170002530286</v>
      </c>
      <c r="BT96" t="s">
        <v>636</v>
      </c>
      <c r="BU96" t="s">
        <v>222</v>
      </c>
      <c r="BX96">
        <v>41</v>
      </c>
      <c r="CB96">
        <v>407.02</v>
      </c>
    </row>
    <row r="97" spans="1:80" hidden="1" x14ac:dyDescent="0.25">
      <c r="A97">
        <v>1171272</v>
      </c>
      <c r="B97" t="s">
        <v>565</v>
      </c>
      <c r="C97" t="s">
        <v>631</v>
      </c>
      <c r="D97" t="s">
        <v>130</v>
      </c>
      <c r="E97" t="s">
        <v>632</v>
      </c>
      <c r="G97" t="s">
        <v>633</v>
      </c>
      <c r="H97" t="s">
        <v>254</v>
      </c>
      <c r="I97">
        <v>4360</v>
      </c>
      <c r="J97" t="s">
        <v>634</v>
      </c>
      <c r="L97">
        <v>61418309497</v>
      </c>
      <c r="M97" t="s">
        <v>635</v>
      </c>
      <c r="N97" t="s">
        <v>219</v>
      </c>
      <c r="O97" s="21">
        <v>40626</v>
      </c>
      <c r="P97">
        <v>3</v>
      </c>
      <c r="Q97" t="s">
        <v>514</v>
      </c>
      <c r="R97">
        <v>1024373</v>
      </c>
      <c r="T97" t="s">
        <v>221</v>
      </c>
      <c r="V97" t="s">
        <v>222</v>
      </c>
      <c r="W97" t="s">
        <v>636</v>
      </c>
      <c r="X97" t="s">
        <v>636</v>
      </c>
      <c r="Y97">
        <v>418309497</v>
      </c>
      <c r="AC97" s="21">
        <v>43598</v>
      </c>
      <c r="AD97">
        <v>2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1</v>
      </c>
      <c r="AK97">
        <v>3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 s="21">
        <v>43608</v>
      </c>
      <c r="AW97" s="21">
        <v>43611</v>
      </c>
      <c r="AX97" t="s">
        <v>637</v>
      </c>
      <c r="AY97" t="s">
        <v>636</v>
      </c>
      <c r="AZ97" t="s">
        <v>638</v>
      </c>
      <c r="BA97" t="s">
        <v>639</v>
      </c>
      <c r="BC97">
        <v>0</v>
      </c>
      <c r="BD97" t="s">
        <v>32</v>
      </c>
      <c r="BE97" t="s">
        <v>33</v>
      </c>
      <c r="BF97" t="s">
        <v>130</v>
      </c>
      <c r="BG97">
        <v>1024373</v>
      </c>
      <c r="BJ97">
        <v>0</v>
      </c>
      <c r="BK97" t="s">
        <v>640</v>
      </c>
      <c r="BL97" t="s">
        <v>269</v>
      </c>
      <c r="BM97" t="s">
        <v>230</v>
      </c>
      <c r="BN97">
        <v>41000440</v>
      </c>
      <c r="BO97">
        <v>7832</v>
      </c>
      <c r="BP97">
        <v>4006966</v>
      </c>
      <c r="BQ97">
        <v>0</v>
      </c>
      <c r="BS97">
        <v>985170002530286</v>
      </c>
      <c r="BT97" t="s">
        <v>636</v>
      </c>
      <c r="BU97" t="s">
        <v>222</v>
      </c>
      <c r="BX97">
        <v>41</v>
      </c>
      <c r="CB97">
        <v>407.02</v>
      </c>
    </row>
    <row r="98" spans="1:80" hidden="1" x14ac:dyDescent="0.25">
      <c r="A98">
        <v>1171272</v>
      </c>
      <c r="B98" t="s">
        <v>565</v>
      </c>
      <c r="C98" t="s">
        <v>631</v>
      </c>
      <c r="D98" t="s">
        <v>130</v>
      </c>
      <c r="E98" t="s">
        <v>632</v>
      </c>
      <c r="G98" t="s">
        <v>633</v>
      </c>
      <c r="H98" t="s">
        <v>254</v>
      </c>
      <c r="I98">
        <v>4360</v>
      </c>
      <c r="J98" t="s">
        <v>634</v>
      </c>
      <c r="L98">
        <v>61418309497</v>
      </c>
      <c r="M98" t="s">
        <v>635</v>
      </c>
      <c r="N98" t="s">
        <v>219</v>
      </c>
      <c r="O98" s="21">
        <v>40626</v>
      </c>
      <c r="P98">
        <v>3</v>
      </c>
      <c r="Q98" t="s">
        <v>514</v>
      </c>
      <c r="R98">
        <v>1024373</v>
      </c>
      <c r="T98" t="s">
        <v>221</v>
      </c>
      <c r="V98" t="s">
        <v>222</v>
      </c>
      <c r="W98" t="s">
        <v>636</v>
      </c>
      <c r="X98" t="s">
        <v>636</v>
      </c>
      <c r="Y98">
        <v>418309497</v>
      </c>
      <c r="AC98" s="21">
        <v>43598</v>
      </c>
      <c r="AD98">
        <v>2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1</v>
      </c>
      <c r="AK98">
        <v>3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 s="21">
        <v>43608</v>
      </c>
      <c r="AW98" s="21">
        <v>43611</v>
      </c>
      <c r="AX98" t="s">
        <v>637</v>
      </c>
      <c r="AY98" t="s">
        <v>636</v>
      </c>
      <c r="AZ98" t="s">
        <v>638</v>
      </c>
      <c r="BA98" t="s">
        <v>639</v>
      </c>
      <c r="BC98">
        <v>0</v>
      </c>
      <c r="BD98" t="s">
        <v>74</v>
      </c>
      <c r="BE98" t="s">
        <v>75</v>
      </c>
      <c r="BF98" t="s">
        <v>130</v>
      </c>
      <c r="BG98">
        <v>1024373</v>
      </c>
      <c r="BJ98">
        <v>0</v>
      </c>
      <c r="BK98" t="s">
        <v>640</v>
      </c>
      <c r="BL98" t="s">
        <v>269</v>
      </c>
      <c r="BM98" t="s">
        <v>230</v>
      </c>
      <c r="BN98">
        <v>41000440</v>
      </c>
      <c r="BO98">
        <v>7832</v>
      </c>
      <c r="BP98">
        <v>4006966</v>
      </c>
      <c r="BQ98">
        <v>0</v>
      </c>
      <c r="BS98">
        <v>985170002530286</v>
      </c>
      <c r="BT98" t="s">
        <v>636</v>
      </c>
      <c r="BU98" t="s">
        <v>222</v>
      </c>
      <c r="BX98">
        <v>41</v>
      </c>
      <c r="CB98">
        <v>407.02</v>
      </c>
    </row>
    <row r="99" spans="1:80" hidden="1" x14ac:dyDescent="0.25">
      <c r="A99">
        <v>1171281</v>
      </c>
      <c r="B99" t="s">
        <v>641</v>
      </c>
      <c r="C99" t="s">
        <v>631</v>
      </c>
      <c r="D99" t="s">
        <v>642</v>
      </c>
      <c r="E99" t="s">
        <v>632</v>
      </c>
      <c r="G99" t="s">
        <v>633</v>
      </c>
      <c r="H99" t="s">
        <v>254</v>
      </c>
      <c r="I99">
        <v>4360</v>
      </c>
      <c r="J99" t="s">
        <v>634</v>
      </c>
      <c r="L99">
        <v>61418309497</v>
      </c>
      <c r="M99" t="s">
        <v>635</v>
      </c>
      <c r="N99" t="s">
        <v>219</v>
      </c>
      <c r="O99" s="21">
        <v>38070</v>
      </c>
      <c r="P99">
        <v>10</v>
      </c>
      <c r="Q99" t="s">
        <v>643</v>
      </c>
      <c r="R99">
        <v>4100591</v>
      </c>
      <c r="T99" t="s">
        <v>221</v>
      </c>
      <c r="V99" t="s">
        <v>222</v>
      </c>
      <c r="W99" t="s">
        <v>636</v>
      </c>
      <c r="X99" t="s">
        <v>636</v>
      </c>
      <c r="Y99">
        <v>418309497</v>
      </c>
      <c r="AC99" s="21">
        <v>43598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 s="21">
        <v>43608</v>
      </c>
      <c r="AW99" s="21">
        <v>43611</v>
      </c>
      <c r="AY99" t="s">
        <v>636</v>
      </c>
      <c r="AZ99" t="s">
        <v>644</v>
      </c>
      <c r="BC99">
        <v>0</v>
      </c>
      <c r="BD99" t="s">
        <v>50</v>
      </c>
      <c r="BE99" t="s">
        <v>51</v>
      </c>
      <c r="BF99" t="s">
        <v>642</v>
      </c>
      <c r="BG99">
        <v>4100591</v>
      </c>
      <c r="BJ99">
        <v>0</v>
      </c>
      <c r="BK99" t="s">
        <v>645</v>
      </c>
      <c r="BM99" t="s">
        <v>230</v>
      </c>
      <c r="BN99">
        <v>60009998</v>
      </c>
      <c r="BO99">
        <v>7368</v>
      </c>
      <c r="BP99">
        <v>4006966</v>
      </c>
      <c r="BQ99">
        <v>0</v>
      </c>
      <c r="BS99">
        <v>985111001171114</v>
      </c>
      <c r="BT99" t="s">
        <v>636</v>
      </c>
      <c r="BU99" t="s">
        <v>222</v>
      </c>
      <c r="BX99">
        <v>49</v>
      </c>
      <c r="CB99">
        <v>246.23</v>
      </c>
    </row>
    <row r="100" spans="1:80" hidden="1" x14ac:dyDescent="0.25">
      <c r="A100">
        <v>1171281</v>
      </c>
      <c r="B100" t="s">
        <v>641</v>
      </c>
      <c r="C100" t="s">
        <v>631</v>
      </c>
      <c r="D100" t="s">
        <v>642</v>
      </c>
      <c r="E100" t="s">
        <v>632</v>
      </c>
      <c r="G100" t="s">
        <v>633</v>
      </c>
      <c r="H100" t="s">
        <v>254</v>
      </c>
      <c r="I100">
        <v>4360</v>
      </c>
      <c r="J100" t="s">
        <v>634</v>
      </c>
      <c r="L100">
        <v>61418309497</v>
      </c>
      <c r="M100" t="s">
        <v>635</v>
      </c>
      <c r="N100" t="s">
        <v>219</v>
      </c>
      <c r="O100" s="21">
        <v>38070</v>
      </c>
      <c r="P100">
        <v>10</v>
      </c>
      <c r="Q100" t="s">
        <v>643</v>
      </c>
      <c r="R100">
        <v>4100591</v>
      </c>
      <c r="T100" t="s">
        <v>221</v>
      </c>
      <c r="V100" t="s">
        <v>222</v>
      </c>
      <c r="W100" t="s">
        <v>636</v>
      </c>
      <c r="X100" t="s">
        <v>636</v>
      </c>
      <c r="Y100">
        <v>418309497</v>
      </c>
      <c r="AC100" s="21">
        <v>43598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 s="21">
        <v>43608</v>
      </c>
      <c r="AW100" s="21">
        <v>43611</v>
      </c>
      <c r="AY100" t="s">
        <v>636</v>
      </c>
      <c r="AZ100" t="s">
        <v>644</v>
      </c>
      <c r="BC100">
        <v>0</v>
      </c>
      <c r="BD100" t="s">
        <v>4</v>
      </c>
      <c r="BE100" t="s">
        <v>42</v>
      </c>
      <c r="BF100" t="s">
        <v>642</v>
      </c>
      <c r="BG100">
        <v>4100591</v>
      </c>
      <c r="BJ100">
        <v>0</v>
      </c>
      <c r="BK100" t="s">
        <v>645</v>
      </c>
      <c r="BM100" t="s">
        <v>230</v>
      </c>
      <c r="BN100">
        <v>60009998</v>
      </c>
      <c r="BO100">
        <v>7368</v>
      </c>
      <c r="BP100">
        <v>4006966</v>
      </c>
      <c r="BQ100">
        <v>0</v>
      </c>
      <c r="BS100">
        <v>985111001171114</v>
      </c>
      <c r="BT100" t="s">
        <v>636</v>
      </c>
      <c r="BU100" t="s">
        <v>222</v>
      </c>
      <c r="BX100">
        <v>49</v>
      </c>
      <c r="CB100">
        <v>246.23</v>
      </c>
    </row>
    <row r="101" spans="1:80" hidden="1" x14ac:dyDescent="0.25">
      <c r="A101">
        <v>1171281</v>
      </c>
      <c r="B101" t="s">
        <v>641</v>
      </c>
      <c r="C101" t="s">
        <v>631</v>
      </c>
      <c r="D101" t="s">
        <v>642</v>
      </c>
      <c r="E101" t="s">
        <v>632</v>
      </c>
      <c r="G101" t="s">
        <v>633</v>
      </c>
      <c r="H101" t="s">
        <v>254</v>
      </c>
      <c r="I101">
        <v>4360</v>
      </c>
      <c r="J101" t="s">
        <v>634</v>
      </c>
      <c r="L101">
        <v>61418309497</v>
      </c>
      <c r="M101" t="s">
        <v>635</v>
      </c>
      <c r="N101" t="s">
        <v>219</v>
      </c>
      <c r="O101" s="21">
        <v>38070</v>
      </c>
      <c r="P101">
        <v>10</v>
      </c>
      <c r="Q101" t="s">
        <v>643</v>
      </c>
      <c r="R101">
        <v>4100591</v>
      </c>
      <c r="T101" t="s">
        <v>221</v>
      </c>
      <c r="V101" t="s">
        <v>222</v>
      </c>
      <c r="W101" t="s">
        <v>636</v>
      </c>
      <c r="X101" t="s">
        <v>636</v>
      </c>
      <c r="Y101">
        <v>418309497</v>
      </c>
      <c r="AC101" s="21">
        <v>43598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 s="21">
        <v>43608</v>
      </c>
      <c r="AW101" s="21">
        <v>43611</v>
      </c>
      <c r="AY101" t="s">
        <v>636</v>
      </c>
      <c r="AZ101" t="s">
        <v>644</v>
      </c>
      <c r="BC101">
        <v>0</v>
      </c>
      <c r="BD101" t="s">
        <v>82</v>
      </c>
      <c r="BE101" t="s">
        <v>83</v>
      </c>
      <c r="BF101" t="s">
        <v>642</v>
      </c>
      <c r="BG101">
        <v>4100591</v>
      </c>
      <c r="BJ101">
        <v>0</v>
      </c>
      <c r="BK101" t="s">
        <v>645</v>
      </c>
      <c r="BM101" t="s">
        <v>230</v>
      </c>
      <c r="BN101">
        <v>60009998</v>
      </c>
      <c r="BO101">
        <v>7368</v>
      </c>
      <c r="BP101">
        <v>4006966</v>
      </c>
      <c r="BQ101">
        <v>0</v>
      </c>
      <c r="BS101">
        <v>985111001171114</v>
      </c>
      <c r="BT101" t="s">
        <v>636</v>
      </c>
      <c r="BU101" t="s">
        <v>222</v>
      </c>
      <c r="BX101">
        <v>49</v>
      </c>
      <c r="CB101">
        <v>246.23</v>
      </c>
    </row>
    <row r="102" spans="1:80" hidden="1" x14ac:dyDescent="0.25">
      <c r="A102">
        <v>1171281</v>
      </c>
      <c r="B102" t="s">
        <v>641</v>
      </c>
      <c r="C102" t="s">
        <v>631</v>
      </c>
      <c r="D102" t="s">
        <v>642</v>
      </c>
      <c r="E102" t="s">
        <v>632</v>
      </c>
      <c r="G102" t="s">
        <v>633</v>
      </c>
      <c r="H102" t="s">
        <v>254</v>
      </c>
      <c r="I102">
        <v>4360</v>
      </c>
      <c r="J102" t="s">
        <v>634</v>
      </c>
      <c r="L102">
        <v>61418309497</v>
      </c>
      <c r="M102" t="s">
        <v>635</v>
      </c>
      <c r="N102" t="s">
        <v>219</v>
      </c>
      <c r="O102" s="21">
        <v>38070</v>
      </c>
      <c r="P102">
        <v>10</v>
      </c>
      <c r="Q102" t="s">
        <v>643</v>
      </c>
      <c r="R102">
        <v>4100591</v>
      </c>
      <c r="T102" t="s">
        <v>221</v>
      </c>
      <c r="V102" t="s">
        <v>222</v>
      </c>
      <c r="W102" t="s">
        <v>636</v>
      </c>
      <c r="X102" t="s">
        <v>636</v>
      </c>
      <c r="Y102">
        <v>418309497</v>
      </c>
      <c r="AC102" s="21">
        <v>43598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 s="21">
        <v>43608</v>
      </c>
      <c r="AW102" s="21">
        <v>43611</v>
      </c>
      <c r="AY102" t="s">
        <v>636</v>
      </c>
      <c r="AZ102" t="s">
        <v>644</v>
      </c>
      <c r="BC102">
        <v>0</v>
      </c>
      <c r="BD102" t="s">
        <v>52</v>
      </c>
      <c r="BE102" t="s">
        <v>53</v>
      </c>
      <c r="BF102" t="s">
        <v>642</v>
      </c>
      <c r="BG102">
        <v>4100591</v>
      </c>
      <c r="BJ102">
        <v>0</v>
      </c>
      <c r="BK102" t="s">
        <v>645</v>
      </c>
      <c r="BM102" t="s">
        <v>230</v>
      </c>
      <c r="BN102">
        <v>60009998</v>
      </c>
      <c r="BO102">
        <v>7368</v>
      </c>
      <c r="BP102">
        <v>4006966</v>
      </c>
      <c r="BQ102">
        <v>0</v>
      </c>
      <c r="BS102">
        <v>985111001171114</v>
      </c>
      <c r="BT102" t="s">
        <v>636</v>
      </c>
      <c r="BU102" t="s">
        <v>222</v>
      </c>
      <c r="BX102">
        <v>49</v>
      </c>
      <c r="CB102">
        <v>246.23</v>
      </c>
    </row>
    <row r="103" spans="1:80" hidden="1" x14ac:dyDescent="0.25">
      <c r="A103">
        <v>1171281</v>
      </c>
      <c r="B103" t="s">
        <v>641</v>
      </c>
      <c r="C103" t="s">
        <v>631</v>
      </c>
      <c r="D103" t="s">
        <v>642</v>
      </c>
      <c r="E103" t="s">
        <v>632</v>
      </c>
      <c r="G103" t="s">
        <v>633</v>
      </c>
      <c r="H103" t="s">
        <v>254</v>
      </c>
      <c r="I103">
        <v>4360</v>
      </c>
      <c r="J103" t="s">
        <v>634</v>
      </c>
      <c r="L103">
        <v>61418309497</v>
      </c>
      <c r="M103" t="s">
        <v>635</v>
      </c>
      <c r="N103" t="s">
        <v>219</v>
      </c>
      <c r="O103" s="21">
        <v>38070</v>
      </c>
      <c r="P103">
        <v>10</v>
      </c>
      <c r="Q103" t="s">
        <v>643</v>
      </c>
      <c r="R103">
        <v>4100591</v>
      </c>
      <c r="T103" t="s">
        <v>221</v>
      </c>
      <c r="V103" t="s">
        <v>222</v>
      </c>
      <c r="W103" t="s">
        <v>636</v>
      </c>
      <c r="X103" t="s">
        <v>636</v>
      </c>
      <c r="Y103">
        <v>418309497</v>
      </c>
      <c r="AC103" s="21">
        <v>43598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 s="21">
        <v>43608</v>
      </c>
      <c r="AW103" s="21">
        <v>43611</v>
      </c>
      <c r="AY103" t="s">
        <v>636</v>
      </c>
      <c r="AZ103" t="s">
        <v>644</v>
      </c>
      <c r="BC103">
        <v>0</v>
      </c>
      <c r="BD103" t="s">
        <v>56</v>
      </c>
      <c r="BE103" t="s">
        <v>57</v>
      </c>
      <c r="BF103" t="s">
        <v>642</v>
      </c>
      <c r="BG103">
        <v>4100591</v>
      </c>
      <c r="BJ103">
        <v>0</v>
      </c>
      <c r="BK103" t="s">
        <v>645</v>
      </c>
      <c r="BM103" t="s">
        <v>230</v>
      </c>
      <c r="BN103">
        <v>60009998</v>
      </c>
      <c r="BO103">
        <v>7368</v>
      </c>
      <c r="BP103">
        <v>4006966</v>
      </c>
      <c r="BQ103">
        <v>0</v>
      </c>
      <c r="BS103">
        <v>985111001171114</v>
      </c>
      <c r="BT103" t="s">
        <v>636</v>
      </c>
      <c r="BU103" t="s">
        <v>222</v>
      </c>
      <c r="BX103">
        <v>49</v>
      </c>
      <c r="CB103">
        <v>246.23</v>
      </c>
    </row>
    <row r="104" spans="1:80" hidden="1" x14ac:dyDescent="0.25">
      <c r="A104">
        <v>1171312</v>
      </c>
      <c r="B104" t="s">
        <v>646</v>
      </c>
      <c r="C104" t="s">
        <v>647</v>
      </c>
      <c r="D104" t="s">
        <v>648</v>
      </c>
      <c r="E104" t="s">
        <v>649</v>
      </c>
      <c r="G104" t="s">
        <v>650</v>
      </c>
      <c r="H104" t="s">
        <v>651</v>
      </c>
      <c r="I104">
        <v>4735</v>
      </c>
      <c r="J104" t="s">
        <v>652</v>
      </c>
      <c r="L104">
        <v>427585632</v>
      </c>
      <c r="M104" t="s">
        <v>653</v>
      </c>
      <c r="N104" t="s">
        <v>219</v>
      </c>
      <c r="O104" s="21">
        <v>38631</v>
      </c>
      <c r="P104">
        <v>8</v>
      </c>
      <c r="Q104" t="s">
        <v>220</v>
      </c>
      <c r="R104">
        <v>1019066</v>
      </c>
      <c r="T104" t="s">
        <v>221</v>
      </c>
      <c r="V104" t="s">
        <v>222</v>
      </c>
      <c r="W104" t="s">
        <v>654</v>
      </c>
      <c r="AC104" s="21">
        <v>43598</v>
      </c>
      <c r="AD104">
        <v>3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1</v>
      </c>
      <c r="AK104">
        <v>2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 s="21">
        <v>43609</v>
      </c>
      <c r="AW104" s="21">
        <v>43611</v>
      </c>
      <c r="AZ104" t="s">
        <v>655</v>
      </c>
      <c r="BC104">
        <v>0</v>
      </c>
      <c r="BD104" t="s">
        <v>50</v>
      </c>
      <c r="BE104" t="s">
        <v>51</v>
      </c>
      <c r="BF104" t="s">
        <v>648</v>
      </c>
      <c r="BG104">
        <v>1019066</v>
      </c>
      <c r="BJ104">
        <v>0</v>
      </c>
      <c r="BK104" t="s">
        <v>656</v>
      </c>
      <c r="BL104" t="s">
        <v>248</v>
      </c>
      <c r="BM104" t="s">
        <v>230</v>
      </c>
      <c r="BN104">
        <v>30500347</v>
      </c>
      <c r="BO104">
        <v>7089</v>
      </c>
      <c r="BP104">
        <v>1019066</v>
      </c>
      <c r="BQ104">
        <v>0</v>
      </c>
      <c r="BS104">
        <v>956000008843987</v>
      </c>
      <c r="BT104" t="s">
        <v>648</v>
      </c>
      <c r="BU104" t="s">
        <v>222</v>
      </c>
      <c r="BX104">
        <v>50</v>
      </c>
      <c r="CB104">
        <v>510</v>
      </c>
    </row>
    <row r="105" spans="1:80" hidden="1" x14ac:dyDescent="0.25">
      <c r="A105">
        <v>1171312</v>
      </c>
      <c r="B105" t="s">
        <v>646</v>
      </c>
      <c r="C105" t="s">
        <v>647</v>
      </c>
      <c r="D105" t="s">
        <v>648</v>
      </c>
      <c r="E105" t="s">
        <v>649</v>
      </c>
      <c r="G105" t="s">
        <v>650</v>
      </c>
      <c r="H105" t="s">
        <v>651</v>
      </c>
      <c r="I105">
        <v>4735</v>
      </c>
      <c r="J105" t="s">
        <v>652</v>
      </c>
      <c r="L105">
        <v>427585632</v>
      </c>
      <c r="M105" t="s">
        <v>653</v>
      </c>
      <c r="N105" t="s">
        <v>219</v>
      </c>
      <c r="O105" s="21">
        <v>38631</v>
      </c>
      <c r="P105">
        <v>8</v>
      </c>
      <c r="Q105" t="s">
        <v>220</v>
      </c>
      <c r="R105">
        <v>1019066</v>
      </c>
      <c r="T105" t="s">
        <v>221</v>
      </c>
      <c r="V105" t="s">
        <v>222</v>
      </c>
      <c r="W105" t="s">
        <v>654</v>
      </c>
      <c r="AC105" s="21">
        <v>43598</v>
      </c>
      <c r="AD105">
        <v>3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1</v>
      </c>
      <c r="AK105">
        <v>2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 s="21">
        <v>43609</v>
      </c>
      <c r="AW105" s="21">
        <v>43611</v>
      </c>
      <c r="AZ105" t="s">
        <v>655</v>
      </c>
      <c r="BC105">
        <v>0</v>
      </c>
      <c r="BD105" t="s">
        <v>62</v>
      </c>
      <c r="BE105" t="s">
        <v>63</v>
      </c>
      <c r="BF105" t="s">
        <v>648</v>
      </c>
      <c r="BG105">
        <v>1019066</v>
      </c>
      <c r="BJ105">
        <v>0</v>
      </c>
      <c r="BK105" t="s">
        <v>656</v>
      </c>
      <c r="BL105" t="s">
        <v>248</v>
      </c>
      <c r="BM105" t="s">
        <v>230</v>
      </c>
      <c r="BN105">
        <v>30500347</v>
      </c>
      <c r="BO105">
        <v>7089</v>
      </c>
      <c r="BP105">
        <v>1019066</v>
      </c>
      <c r="BQ105">
        <v>0</v>
      </c>
      <c r="BS105">
        <v>956000008843987</v>
      </c>
      <c r="BT105" t="s">
        <v>648</v>
      </c>
      <c r="BU105" t="s">
        <v>222</v>
      </c>
      <c r="BX105">
        <v>50</v>
      </c>
      <c r="CB105">
        <v>510</v>
      </c>
    </row>
    <row r="106" spans="1:80" hidden="1" x14ac:dyDescent="0.25">
      <c r="A106">
        <v>1171312</v>
      </c>
      <c r="B106" t="s">
        <v>646</v>
      </c>
      <c r="C106" t="s">
        <v>647</v>
      </c>
      <c r="D106" t="s">
        <v>648</v>
      </c>
      <c r="E106" t="s">
        <v>649</v>
      </c>
      <c r="G106" t="s">
        <v>650</v>
      </c>
      <c r="H106" t="s">
        <v>651</v>
      </c>
      <c r="I106">
        <v>4735</v>
      </c>
      <c r="J106" t="s">
        <v>652</v>
      </c>
      <c r="L106">
        <v>427585632</v>
      </c>
      <c r="M106" t="s">
        <v>653</v>
      </c>
      <c r="N106" t="s">
        <v>219</v>
      </c>
      <c r="O106" s="21">
        <v>38631</v>
      </c>
      <c r="P106">
        <v>8</v>
      </c>
      <c r="Q106" t="s">
        <v>220</v>
      </c>
      <c r="R106">
        <v>1019066</v>
      </c>
      <c r="T106" t="s">
        <v>221</v>
      </c>
      <c r="V106" t="s">
        <v>222</v>
      </c>
      <c r="W106" t="s">
        <v>654</v>
      </c>
      <c r="AC106" s="21">
        <v>43598</v>
      </c>
      <c r="AD106">
        <v>3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1</v>
      </c>
      <c r="AK106">
        <v>2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 s="21">
        <v>43609</v>
      </c>
      <c r="AW106" s="21">
        <v>43611</v>
      </c>
      <c r="AZ106" t="s">
        <v>655</v>
      </c>
      <c r="BC106">
        <v>0</v>
      </c>
      <c r="BD106" t="s">
        <v>64</v>
      </c>
      <c r="BE106" t="s">
        <v>65</v>
      </c>
      <c r="BF106" t="s">
        <v>648</v>
      </c>
      <c r="BG106">
        <v>1019066</v>
      </c>
      <c r="BJ106">
        <v>0</v>
      </c>
      <c r="BK106" t="s">
        <v>656</v>
      </c>
      <c r="BL106" t="s">
        <v>248</v>
      </c>
      <c r="BM106" t="s">
        <v>230</v>
      </c>
      <c r="BN106">
        <v>30500347</v>
      </c>
      <c r="BO106">
        <v>7089</v>
      </c>
      <c r="BP106">
        <v>1019066</v>
      </c>
      <c r="BQ106">
        <v>0</v>
      </c>
      <c r="BS106">
        <v>956000008843987</v>
      </c>
      <c r="BT106" t="s">
        <v>648</v>
      </c>
      <c r="BU106" t="s">
        <v>222</v>
      </c>
      <c r="BX106">
        <v>50</v>
      </c>
      <c r="CB106">
        <v>510</v>
      </c>
    </row>
    <row r="107" spans="1:80" hidden="1" x14ac:dyDescent="0.25">
      <c r="A107">
        <v>1171312</v>
      </c>
      <c r="B107" t="s">
        <v>646</v>
      </c>
      <c r="C107" t="s">
        <v>647</v>
      </c>
      <c r="D107" t="s">
        <v>648</v>
      </c>
      <c r="E107" t="s">
        <v>649</v>
      </c>
      <c r="G107" t="s">
        <v>650</v>
      </c>
      <c r="H107" t="s">
        <v>651</v>
      </c>
      <c r="I107">
        <v>4735</v>
      </c>
      <c r="J107" t="s">
        <v>652</v>
      </c>
      <c r="L107">
        <v>427585632</v>
      </c>
      <c r="M107" t="s">
        <v>653</v>
      </c>
      <c r="N107" t="s">
        <v>219</v>
      </c>
      <c r="O107" s="21">
        <v>38631</v>
      </c>
      <c r="P107">
        <v>8</v>
      </c>
      <c r="Q107" t="s">
        <v>220</v>
      </c>
      <c r="R107">
        <v>1019066</v>
      </c>
      <c r="T107" t="s">
        <v>221</v>
      </c>
      <c r="V107" t="s">
        <v>222</v>
      </c>
      <c r="W107" t="s">
        <v>654</v>
      </c>
      <c r="AC107" s="21">
        <v>43598</v>
      </c>
      <c r="AD107">
        <v>3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1</v>
      </c>
      <c r="AK107">
        <v>2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 s="21">
        <v>43609</v>
      </c>
      <c r="AW107" s="21">
        <v>43611</v>
      </c>
      <c r="AZ107" t="s">
        <v>655</v>
      </c>
      <c r="BC107">
        <v>0</v>
      </c>
      <c r="BD107" t="s">
        <v>21</v>
      </c>
      <c r="BE107" t="s">
        <v>22</v>
      </c>
      <c r="BF107" t="s">
        <v>648</v>
      </c>
      <c r="BG107">
        <v>1019066</v>
      </c>
      <c r="BJ107">
        <v>0</v>
      </c>
      <c r="BK107" t="s">
        <v>657</v>
      </c>
      <c r="BL107" t="s">
        <v>248</v>
      </c>
      <c r="BM107" t="s">
        <v>230</v>
      </c>
      <c r="BN107">
        <v>60006804</v>
      </c>
      <c r="BO107">
        <v>7589</v>
      </c>
      <c r="BP107">
        <v>1019066</v>
      </c>
      <c r="BQ107">
        <v>0</v>
      </c>
      <c r="BS107">
        <v>900006000212100</v>
      </c>
      <c r="BT107" t="s">
        <v>648</v>
      </c>
      <c r="BU107" t="s">
        <v>222</v>
      </c>
      <c r="BX107">
        <v>51</v>
      </c>
      <c r="CB107">
        <v>510</v>
      </c>
    </row>
    <row r="108" spans="1:80" hidden="1" x14ac:dyDescent="0.25">
      <c r="A108">
        <v>1171312</v>
      </c>
      <c r="B108" t="s">
        <v>646</v>
      </c>
      <c r="C108" t="s">
        <v>647</v>
      </c>
      <c r="D108" t="s">
        <v>648</v>
      </c>
      <c r="E108" t="s">
        <v>649</v>
      </c>
      <c r="G108" t="s">
        <v>650</v>
      </c>
      <c r="H108" t="s">
        <v>651</v>
      </c>
      <c r="I108">
        <v>4735</v>
      </c>
      <c r="J108" t="s">
        <v>652</v>
      </c>
      <c r="L108">
        <v>427585632</v>
      </c>
      <c r="M108" t="s">
        <v>653</v>
      </c>
      <c r="N108" t="s">
        <v>219</v>
      </c>
      <c r="O108" s="21">
        <v>38631</v>
      </c>
      <c r="P108">
        <v>8</v>
      </c>
      <c r="Q108" t="s">
        <v>220</v>
      </c>
      <c r="R108">
        <v>1019066</v>
      </c>
      <c r="T108" t="s">
        <v>221</v>
      </c>
      <c r="V108" t="s">
        <v>222</v>
      </c>
      <c r="W108" t="s">
        <v>654</v>
      </c>
      <c r="AC108" s="21">
        <v>43598</v>
      </c>
      <c r="AD108">
        <v>3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1</v>
      </c>
      <c r="AK108">
        <v>2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 s="21">
        <v>43609</v>
      </c>
      <c r="AW108" s="21">
        <v>43611</v>
      </c>
      <c r="AZ108" t="s">
        <v>655</v>
      </c>
      <c r="BC108">
        <v>0</v>
      </c>
      <c r="BD108" t="s">
        <v>44</v>
      </c>
      <c r="BE108" t="s">
        <v>45</v>
      </c>
      <c r="BF108" t="s">
        <v>648</v>
      </c>
      <c r="BG108">
        <v>1019066</v>
      </c>
      <c r="BJ108">
        <v>0</v>
      </c>
      <c r="BK108" t="s">
        <v>657</v>
      </c>
      <c r="BL108" t="s">
        <v>248</v>
      </c>
      <c r="BM108" t="s">
        <v>230</v>
      </c>
      <c r="BN108">
        <v>60006804</v>
      </c>
      <c r="BO108">
        <v>7589</v>
      </c>
      <c r="BP108">
        <v>1019066</v>
      </c>
      <c r="BQ108">
        <v>0</v>
      </c>
      <c r="BS108">
        <v>900006000212100</v>
      </c>
      <c r="BT108" t="s">
        <v>648</v>
      </c>
      <c r="BU108" t="s">
        <v>222</v>
      </c>
      <c r="BX108">
        <v>51</v>
      </c>
      <c r="CB108">
        <v>510</v>
      </c>
    </row>
    <row r="109" spans="1:80" hidden="1" x14ac:dyDescent="0.25">
      <c r="A109">
        <v>1171312</v>
      </c>
      <c r="B109" t="s">
        <v>646</v>
      </c>
      <c r="C109" t="s">
        <v>647</v>
      </c>
      <c r="D109" t="s">
        <v>648</v>
      </c>
      <c r="E109" t="s">
        <v>649</v>
      </c>
      <c r="G109" t="s">
        <v>650</v>
      </c>
      <c r="H109" t="s">
        <v>651</v>
      </c>
      <c r="I109">
        <v>4735</v>
      </c>
      <c r="J109" t="s">
        <v>652</v>
      </c>
      <c r="L109">
        <v>427585632</v>
      </c>
      <c r="M109" t="s">
        <v>653</v>
      </c>
      <c r="N109" t="s">
        <v>219</v>
      </c>
      <c r="O109" s="21">
        <v>38631</v>
      </c>
      <c r="P109">
        <v>8</v>
      </c>
      <c r="Q109" t="s">
        <v>220</v>
      </c>
      <c r="R109">
        <v>1019066</v>
      </c>
      <c r="T109" t="s">
        <v>221</v>
      </c>
      <c r="V109" t="s">
        <v>222</v>
      </c>
      <c r="W109" t="s">
        <v>654</v>
      </c>
      <c r="AC109" s="21">
        <v>43598</v>
      </c>
      <c r="AD109">
        <v>3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1</v>
      </c>
      <c r="AK109">
        <v>2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 s="21">
        <v>43609</v>
      </c>
      <c r="AW109" s="21">
        <v>43611</v>
      </c>
      <c r="AZ109" t="s">
        <v>655</v>
      </c>
      <c r="BC109">
        <v>0</v>
      </c>
      <c r="BD109" t="s">
        <v>84</v>
      </c>
      <c r="BE109" t="s">
        <v>85</v>
      </c>
      <c r="BF109" t="s">
        <v>648</v>
      </c>
      <c r="BG109">
        <v>1019066</v>
      </c>
      <c r="BJ109">
        <v>0</v>
      </c>
      <c r="BK109" t="s">
        <v>658</v>
      </c>
      <c r="BL109" t="s">
        <v>248</v>
      </c>
      <c r="BM109" t="s">
        <v>230</v>
      </c>
      <c r="BN109">
        <v>60012331</v>
      </c>
      <c r="BO109">
        <v>2157</v>
      </c>
      <c r="BP109">
        <v>1019066</v>
      </c>
      <c r="BQ109">
        <v>0</v>
      </c>
      <c r="BS109">
        <v>985125000023577</v>
      </c>
      <c r="BT109" t="s">
        <v>648</v>
      </c>
      <c r="BU109" t="s">
        <v>222</v>
      </c>
      <c r="BX109">
        <v>52</v>
      </c>
      <c r="CB109">
        <v>510</v>
      </c>
    </row>
    <row r="110" spans="1:80" hidden="1" x14ac:dyDescent="0.25">
      <c r="A110">
        <v>1171346</v>
      </c>
      <c r="B110" t="s">
        <v>659</v>
      </c>
      <c r="C110" t="s">
        <v>660</v>
      </c>
      <c r="D110" t="s">
        <v>661</v>
      </c>
      <c r="J110" t="s">
        <v>662</v>
      </c>
      <c r="L110">
        <v>438656020</v>
      </c>
      <c r="M110" t="s">
        <v>663</v>
      </c>
      <c r="N110" t="s">
        <v>230</v>
      </c>
      <c r="O110" s="21">
        <v>37847</v>
      </c>
      <c r="P110">
        <v>10</v>
      </c>
      <c r="Q110" t="s">
        <v>664</v>
      </c>
      <c r="R110">
        <v>4014044</v>
      </c>
      <c r="T110" t="s">
        <v>221</v>
      </c>
      <c r="V110" t="s">
        <v>222</v>
      </c>
      <c r="W110" t="s">
        <v>665</v>
      </c>
      <c r="X110" t="s">
        <v>665</v>
      </c>
      <c r="Y110">
        <v>438656020</v>
      </c>
      <c r="AC110" s="21">
        <v>43598</v>
      </c>
      <c r="AD110">
        <v>1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 s="21">
        <v>43608</v>
      </c>
      <c r="AW110" s="21">
        <v>43611</v>
      </c>
      <c r="BC110">
        <v>0</v>
      </c>
      <c r="BD110" t="s">
        <v>50</v>
      </c>
      <c r="BE110" t="s">
        <v>51</v>
      </c>
      <c r="BF110" t="s">
        <v>661</v>
      </c>
      <c r="BG110">
        <v>4014044</v>
      </c>
      <c r="BJ110">
        <v>0</v>
      </c>
      <c r="BK110" t="s">
        <v>666</v>
      </c>
      <c r="BL110" t="s">
        <v>269</v>
      </c>
      <c r="BM110" t="s">
        <v>230</v>
      </c>
      <c r="BN110">
        <v>40018786</v>
      </c>
      <c r="BO110">
        <v>7745</v>
      </c>
      <c r="BP110">
        <v>4014044</v>
      </c>
      <c r="BQ110">
        <v>0</v>
      </c>
      <c r="BS110">
        <v>981000300451261</v>
      </c>
      <c r="BT110" t="s">
        <v>661</v>
      </c>
      <c r="BU110" t="s">
        <v>222</v>
      </c>
      <c r="BX110">
        <v>53</v>
      </c>
      <c r="CB110">
        <v>160.80000000000001</v>
      </c>
    </row>
    <row r="111" spans="1:80" hidden="1" x14ac:dyDescent="0.25">
      <c r="A111">
        <v>1171346</v>
      </c>
      <c r="B111" t="s">
        <v>659</v>
      </c>
      <c r="C111" t="s">
        <v>660</v>
      </c>
      <c r="D111" t="s">
        <v>661</v>
      </c>
      <c r="J111" t="s">
        <v>662</v>
      </c>
      <c r="L111">
        <v>438656020</v>
      </c>
      <c r="M111" t="s">
        <v>663</v>
      </c>
      <c r="N111" t="s">
        <v>230</v>
      </c>
      <c r="O111" s="21">
        <v>37847</v>
      </c>
      <c r="P111">
        <v>10</v>
      </c>
      <c r="Q111" t="s">
        <v>664</v>
      </c>
      <c r="R111">
        <v>4014044</v>
      </c>
      <c r="T111" t="s">
        <v>221</v>
      </c>
      <c r="V111" t="s">
        <v>222</v>
      </c>
      <c r="W111" t="s">
        <v>665</v>
      </c>
      <c r="X111" t="s">
        <v>665</v>
      </c>
      <c r="Y111">
        <v>438656020</v>
      </c>
      <c r="AC111" s="21">
        <v>43598</v>
      </c>
      <c r="AD111">
        <v>1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 s="21">
        <v>43608</v>
      </c>
      <c r="AW111" s="21">
        <v>43611</v>
      </c>
      <c r="BC111">
        <v>0</v>
      </c>
      <c r="BD111" t="s">
        <v>6</v>
      </c>
      <c r="BE111" t="s">
        <v>70</v>
      </c>
      <c r="BF111" t="s">
        <v>661</v>
      </c>
      <c r="BG111">
        <v>4014044</v>
      </c>
      <c r="BJ111">
        <v>0</v>
      </c>
      <c r="BK111" t="s">
        <v>666</v>
      </c>
      <c r="BL111" t="s">
        <v>269</v>
      </c>
      <c r="BM111" t="s">
        <v>230</v>
      </c>
      <c r="BN111">
        <v>40018786</v>
      </c>
      <c r="BO111">
        <v>7745</v>
      </c>
      <c r="BP111">
        <v>4014044</v>
      </c>
      <c r="BQ111">
        <v>0</v>
      </c>
      <c r="BS111">
        <v>981000300451261</v>
      </c>
      <c r="BT111" t="s">
        <v>661</v>
      </c>
      <c r="BU111" t="s">
        <v>222</v>
      </c>
      <c r="BX111">
        <v>53</v>
      </c>
      <c r="CB111">
        <v>160.80000000000001</v>
      </c>
    </row>
    <row r="112" spans="1:80" hidden="1" x14ac:dyDescent="0.25">
      <c r="A112">
        <v>1171465</v>
      </c>
      <c r="B112" t="s">
        <v>667</v>
      </c>
      <c r="C112" t="s">
        <v>668</v>
      </c>
      <c r="D112" t="s">
        <v>669</v>
      </c>
      <c r="J112" t="s">
        <v>670</v>
      </c>
      <c r="L112">
        <v>405023264</v>
      </c>
      <c r="M112" t="s">
        <v>671</v>
      </c>
      <c r="N112" t="s">
        <v>230</v>
      </c>
      <c r="O112" s="21">
        <v>37869</v>
      </c>
      <c r="P112">
        <v>10</v>
      </c>
      <c r="Q112" t="s">
        <v>371</v>
      </c>
      <c r="R112">
        <v>1024588</v>
      </c>
      <c r="T112" t="s">
        <v>221</v>
      </c>
      <c r="V112" t="s">
        <v>222</v>
      </c>
      <c r="AC112" s="21">
        <v>43598</v>
      </c>
      <c r="AD112">
        <v>2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1</v>
      </c>
      <c r="AK112">
        <v>1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 s="21">
        <v>43610</v>
      </c>
      <c r="AW112" s="21">
        <v>43611</v>
      </c>
      <c r="AX112" t="s">
        <v>672</v>
      </c>
      <c r="AZ112" t="s">
        <v>673</v>
      </c>
      <c r="BC112">
        <v>0</v>
      </c>
      <c r="BD112" t="s">
        <v>50</v>
      </c>
      <c r="BE112" t="s">
        <v>51</v>
      </c>
      <c r="BF112" t="s">
        <v>669</v>
      </c>
      <c r="BG112">
        <v>1024588</v>
      </c>
      <c r="BJ112">
        <v>0</v>
      </c>
      <c r="BK112" t="s">
        <v>674</v>
      </c>
      <c r="BL112" t="s">
        <v>269</v>
      </c>
      <c r="BM112" t="s">
        <v>230</v>
      </c>
      <c r="BN112">
        <v>60012658</v>
      </c>
      <c r="BO112">
        <v>7718</v>
      </c>
      <c r="BP112">
        <v>1024588</v>
      </c>
      <c r="BQ112">
        <v>0</v>
      </c>
      <c r="BS112">
        <v>900012000972175</v>
      </c>
      <c r="BT112" t="s">
        <v>675</v>
      </c>
      <c r="BU112" t="s">
        <v>222</v>
      </c>
      <c r="BX112">
        <v>54</v>
      </c>
      <c r="CB112">
        <v>290</v>
      </c>
    </row>
    <row r="113" spans="1:80" hidden="1" x14ac:dyDescent="0.25">
      <c r="A113">
        <v>1171465</v>
      </c>
      <c r="B113" t="s">
        <v>667</v>
      </c>
      <c r="C113" t="s">
        <v>668</v>
      </c>
      <c r="D113" t="s">
        <v>669</v>
      </c>
      <c r="J113" t="s">
        <v>670</v>
      </c>
      <c r="L113">
        <v>405023264</v>
      </c>
      <c r="M113" t="s">
        <v>671</v>
      </c>
      <c r="N113" t="s">
        <v>230</v>
      </c>
      <c r="O113" s="21">
        <v>37869</v>
      </c>
      <c r="P113">
        <v>10</v>
      </c>
      <c r="Q113" t="s">
        <v>371</v>
      </c>
      <c r="R113">
        <v>1024588</v>
      </c>
      <c r="T113" t="s">
        <v>221</v>
      </c>
      <c r="V113" t="s">
        <v>222</v>
      </c>
      <c r="AC113" s="21">
        <v>43598</v>
      </c>
      <c r="AD113">
        <v>2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1</v>
      </c>
      <c r="AK113">
        <v>1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 s="21">
        <v>43610</v>
      </c>
      <c r="AW113" s="21">
        <v>43611</v>
      </c>
      <c r="AX113" t="s">
        <v>672</v>
      </c>
      <c r="AZ113" t="s">
        <v>673</v>
      </c>
      <c r="BC113">
        <v>0</v>
      </c>
      <c r="BD113" t="s">
        <v>4</v>
      </c>
      <c r="BE113" t="s">
        <v>42</v>
      </c>
      <c r="BF113" t="s">
        <v>669</v>
      </c>
      <c r="BG113">
        <v>1024588</v>
      </c>
      <c r="BJ113">
        <v>0</v>
      </c>
      <c r="BK113" t="s">
        <v>674</v>
      </c>
      <c r="BL113" t="s">
        <v>269</v>
      </c>
      <c r="BM113" t="s">
        <v>230</v>
      </c>
      <c r="BN113">
        <v>60012658</v>
      </c>
      <c r="BO113">
        <v>7718</v>
      </c>
      <c r="BP113">
        <v>1024588</v>
      </c>
      <c r="BQ113">
        <v>0</v>
      </c>
      <c r="BS113">
        <v>900012000972175</v>
      </c>
      <c r="BT113" t="s">
        <v>675</v>
      </c>
      <c r="BU113" t="s">
        <v>222</v>
      </c>
      <c r="BX113">
        <v>54</v>
      </c>
      <c r="CB113">
        <v>290</v>
      </c>
    </row>
    <row r="114" spans="1:80" hidden="1" x14ac:dyDescent="0.25">
      <c r="A114">
        <v>1171465</v>
      </c>
      <c r="B114" t="s">
        <v>667</v>
      </c>
      <c r="C114" t="s">
        <v>668</v>
      </c>
      <c r="D114" t="s">
        <v>669</v>
      </c>
      <c r="J114" t="s">
        <v>670</v>
      </c>
      <c r="L114">
        <v>405023264</v>
      </c>
      <c r="M114" t="s">
        <v>671</v>
      </c>
      <c r="N114" t="s">
        <v>230</v>
      </c>
      <c r="O114" s="21">
        <v>37869</v>
      </c>
      <c r="P114">
        <v>10</v>
      </c>
      <c r="Q114" t="s">
        <v>371</v>
      </c>
      <c r="R114">
        <v>1024588</v>
      </c>
      <c r="T114" t="s">
        <v>221</v>
      </c>
      <c r="V114" t="s">
        <v>222</v>
      </c>
      <c r="AC114" s="21">
        <v>43598</v>
      </c>
      <c r="AD114">
        <v>2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1</v>
      </c>
      <c r="AK114">
        <v>1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 s="21">
        <v>43610</v>
      </c>
      <c r="AW114" s="21">
        <v>43611</v>
      </c>
      <c r="AX114" t="s">
        <v>672</v>
      </c>
      <c r="AZ114" t="s">
        <v>673</v>
      </c>
      <c r="BC114">
        <v>0</v>
      </c>
      <c r="BD114" t="s">
        <v>44</v>
      </c>
      <c r="BE114" t="s">
        <v>45</v>
      </c>
      <c r="BF114" t="s">
        <v>669</v>
      </c>
      <c r="BG114">
        <v>1024588</v>
      </c>
      <c r="BJ114">
        <v>0</v>
      </c>
      <c r="BK114" t="s">
        <v>676</v>
      </c>
      <c r="BL114" t="s">
        <v>269</v>
      </c>
      <c r="BM114" t="s">
        <v>230</v>
      </c>
      <c r="BN114">
        <v>60013380</v>
      </c>
      <c r="BO114">
        <v>7837</v>
      </c>
      <c r="BP114">
        <v>1024588</v>
      </c>
      <c r="BQ114">
        <v>0</v>
      </c>
      <c r="BS114">
        <v>985100010961997</v>
      </c>
      <c r="BT114" t="s">
        <v>675</v>
      </c>
      <c r="BU114" t="s">
        <v>222</v>
      </c>
      <c r="BX114">
        <v>55</v>
      </c>
      <c r="CB114">
        <v>290</v>
      </c>
    </row>
    <row r="115" spans="1:80" hidden="1" x14ac:dyDescent="0.25">
      <c r="A115">
        <v>1171597</v>
      </c>
      <c r="B115" t="s">
        <v>677</v>
      </c>
      <c r="C115" t="s">
        <v>678</v>
      </c>
      <c r="D115" t="s">
        <v>679</v>
      </c>
      <c r="E115">
        <v>717</v>
      </c>
      <c r="F115" t="s">
        <v>680</v>
      </c>
      <c r="G115" t="s">
        <v>681</v>
      </c>
      <c r="H115" t="s">
        <v>254</v>
      </c>
      <c r="I115">
        <v>4157</v>
      </c>
      <c r="J115" t="s">
        <v>682</v>
      </c>
      <c r="L115">
        <v>404469605</v>
      </c>
      <c r="M115" t="s">
        <v>683</v>
      </c>
      <c r="N115" t="s">
        <v>219</v>
      </c>
      <c r="O115" s="21">
        <v>38787</v>
      </c>
      <c r="P115">
        <v>8</v>
      </c>
      <c r="Q115" t="s">
        <v>684</v>
      </c>
      <c r="R115">
        <v>1018722</v>
      </c>
      <c r="T115" t="s">
        <v>221</v>
      </c>
      <c r="V115" t="s">
        <v>222</v>
      </c>
      <c r="W115" t="s">
        <v>685</v>
      </c>
      <c r="X115" t="s">
        <v>685</v>
      </c>
      <c r="Y115">
        <v>404469605</v>
      </c>
      <c r="Z115" t="s">
        <v>686</v>
      </c>
      <c r="AC115" s="21">
        <v>43601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 s="21">
        <v>43611</v>
      </c>
      <c r="AW115" s="21">
        <v>43611</v>
      </c>
      <c r="AZ115" t="s">
        <v>687</v>
      </c>
      <c r="BA115" t="s">
        <v>688</v>
      </c>
      <c r="BC115">
        <v>0</v>
      </c>
      <c r="BD115" t="s">
        <v>40</v>
      </c>
      <c r="BE115" t="s">
        <v>41</v>
      </c>
      <c r="BF115" t="s">
        <v>679</v>
      </c>
      <c r="BG115">
        <v>1018722</v>
      </c>
      <c r="BJ115">
        <v>0</v>
      </c>
      <c r="BK115" t="s">
        <v>689</v>
      </c>
      <c r="BM115" t="s">
        <v>230</v>
      </c>
      <c r="BN115">
        <v>60017409</v>
      </c>
      <c r="BO115">
        <v>7984</v>
      </c>
      <c r="BP115">
        <v>1018722</v>
      </c>
      <c r="BQ115">
        <v>0</v>
      </c>
      <c r="BS115">
        <v>985170002720891</v>
      </c>
      <c r="BT115" t="s">
        <v>679</v>
      </c>
      <c r="BU115" t="s">
        <v>222</v>
      </c>
      <c r="BX115">
        <v>58</v>
      </c>
      <c r="CB115">
        <v>116</v>
      </c>
    </row>
    <row r="116" spans="1:80" hidden="1" x14ac:dyDescent="0.25">
      <c r="A116">
        <v>1171597</v>
      </c>
      <c r="B116" t="s">
        <v>677</v>
      </c>
      <c r="C116" t="s">
        <v>678</v>
      </c>
      <c r="D116" t="s">
        <v>679</v>
      </c>
      <c r="E116">
        <v>717</v>
      </c>
      <c r="F116" t="s">
        <v>680</v>
      </c>
      <c r="G116" t="s">
        <v>681</v>
      </c>
      <c r="H116" t="s">
        <v>254</v>
      </c>
      <c r="I116">
        <v>4157</v>
      </c>
      <c r="J116" t="s">
        <v>682</v>
      </c>
      <c r="L116">
        <v>404469605</v>
      </c>
      <c r="M116" t="s">
        <v>683</v>
      </c>
      <c r="N116" t="s">
        <v>219</v>
      </c>
      <c r="O116" s="21">
        <v>38787</v>
      </c>
      <c r="P116">
        <v>8</v>
      </c>
      <c r="Q116" t="s">
        <v>684</v>
      </c>
      <c r="R116">
        <v>1018722</v>
      </c>
      <c r="T116" t="s">
        <v>221</v>
      </c>
      <c r="V116" t="s">
        <v>222</v>
      </c>
      <c r="W116" t="s">
        <v>685</v>
      </c>
      <c r="X116" t="s">
        <v>685</v>
      </c>
      <c r="Y116">
        <v>404469605</v>
      </c>
      <c r="Z116" t="s">
        <v>686</v>
      </c>
      <c r="AC116" s="21">
        <v>43601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 s="21">
        <v>43611</v>
      </c>
      <c r="AW116" s="21">
        <v>43611</v>
      </c>
      <c r="AZ116" t="s">
        <v>687</v>
      </c>
      <c r="BA116" t="s">
        <v>688</v>
      </c>
      <c r="BC116">
        <v>0</v>
      </c>
      <c r="BD116" t="s">
        <v>44</v>
      </c>
      <c r="BE116" t="s">
        <v>45</v>
      </c>
      <c r="BF116" t="s">
        <v>679</v>
      </c>
      <c r="BG116">
        <v>1018722</v>
      </c>
      <c r="BJ116">
        <v>0</v>
      </c>
      <c r="BK116" t="s">
        <v>690</v>
      </c>
      <c r="BM116" t="s">
        <v>230</v>
      </c>
      <c r="BN116">
        <v>60019555</v>
      </c>
      <c r="BO116">
        <v>2226</v>
      </c>
      <c r="BP116">
        <v>1018722</v>
      </c>
      <c r="BQ116">
        <v>0</v>
      </c>
      <c r="BS116">
        <v>985100012037293</v>
      </c>
      <c r="BT116" t="s">
        <v>679</v>
      </c>
      <c r="BU116" t="s">
        <v>222</v>
      </c>
      <c r="BX116">
        <v>57</v>
      </c>
      <c r="CB116">
        <v>116</v>
      </c>
    </row>
    <row r="117" spans="1:80" hidden="1" x14ac:dyDescent="0.25">
      <c r="A117">
        <v>1171664</v>
      </c>
      <c r="B117" t="s">
        <v>691</v>
      </c>
      <c r="C117" t="s">
        <v>692</v>
      </c>
      <c r="D117" t="s">
        <v>693</v>
      </c>
      <c r="E117" t="s">
        <v>694</v>
      </c>
      <c r="G117" t="s">
        <v>695</v>
      </c>
      <c r="H117" t="s">
        <v>238</v>
      </c>
      <c r="I117">
        <v>4520</v>
      </c>
      <c r="J117" t="s">
        <v>696</v>
      </c>
      <c r="L117">
        <v>438120102</v>
      </c>
      <c r="M117" t="s">
        <v>697</v>
      </c>
      <c r="N117" t="s">
        <v>219</v>
      </c>
      <c r="O117" s="21">
        <v>38029</v>
      </c>
      <c r="P117">
        <v>10</v>
      </c>
      <c r="Q117" t="s">
        <v>698</v>
      </c>
      <c r="R117">
        <v>1020164</v>
      </c>
      <c r="T117" t="s">
        <v>221</v>
      </c>
      <c r="V117" t="s">
        <v>222</v>
      </c>
      <c r="W117" t="s">
        <v>699</v>
      </c>
      <c r="X117" t="s">
        <v>699</v>
      </c>
      <c r="Y117">
        <v>477773199</v>
      </c>
      <c r="AC117" s="21">
        <v>43598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 s="21">
        <v>43611</v>
      </c>
      <c r="AW117" s="21">
        <v>43611</v>
      </c>
      <c r="BC117">
        <v>0</v>
      </c>
      <c r="BD117" t="s">
        <v>44</v>
      </c>
      <c r="BE117" t="s">
        <v>45</v>
      </c>
      <c r="BF117" t="s">
        <v>693</v>
      </c>
      <c r="BG117">
        <v>1020164</v>
      </c>
      <c r="BJ117">
        <v>0</v>
      </c>
      <c r="BK117" t="s">
        <v>700</v>
      </c>
      <c r="BM117" t="s">
        <v>230</v>
      </c>
      <c r="BN117">
        <v>60008866</v>
      </c>
      <c r="BO117">
        <v>7532</v>
      </c>
      <c r="BP117">
        <v>1020164</v>
      </c>
      <c r="BQ117">
        <v>0</v>
      </c>
      <c r="BS117">
        <v>981000300681307</v>
      </c>
      <c r="BT117" t="s">
        <v>693</v>
      </c>
      <c r="BU117" t="s">
        <v>222</v>
      </c>
      <c r="BX117">
        <v>56</v>
      </c>
      <c r="CB117">
        <v>65</v>
      </c>
    </row>
    <row r="118" spans="1:80" hidden="1" x14ac:dyDescent="0.25">
      <c r="A118">
        <v>1171716</v>
      </c>
      <c r="B118" t="s">
        <v>701</v>
      </c>
      <c r="C118" t="s">
        <v>702</v>
      </c>
      <c r="D118" t="s">
        <v>703</v>
      </c>
      <c r="E118" t="s">
        <v>704</v>
      </c>
      <c r="G118" t="s">
        <v>367</v>
      </c>
      <c r="H118" t="s">
        <v>254</v>
      </c>
      <c r="I118">
        <v>4370</v>
      </c>
      <c r="J118" t="s">
        <v>705</v>
      </c>
      <c r="L118">
        <v>437675155</v>
      </c>
      <c r="M118" t="s">
        <v>706</v>
      </c>
      <c r="N118" t="s">
        <v>219</v>
      </c>
      <c r="O118" s="21">
        <v>37912</v>
      </c>
      <c r="P118">
        <v>10</v>
      </c>
      <c r="Q118" t="s">
        <v>371</v>
      </c>
      <c r="R118">
        <v>4013895</v>
      </c>
      <c r="T118" t="s">
        <v>221</v>
      </c>
      <c r="V118" t="s">
        <v>222</v>
      </c>
      <c r="W118" t="s">
        <v>707</v>
      </c>
      <c r="X118" t="s">
        <v>707</v>
      </c>
      <c r="Y118">
        <v>437675155</v>
      </c>
      <c r="AC118" s="21">
        <v>43598</v>
      </c>
      <c r="AD118">
        <v>2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1</v>
      </c>
      <c r="AK118">
        <v>1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 s="21">
        <v>43610</v>
      </c>
      <c r="AW118" s="21">
        <v>43611</v>
      </c>
      <c r="AX118" t="s">
        <v>708</v>
      </c>
      <c r="AZ118" t="s">
        <v>709</v>
      </c>
      <c r="BA118" t="s">
        <v>710</v>
      </c>
      <c r="BC118">
        <v>0</v>
      </c>
      <c r="BD118" t="s">
        <v>76</v>
      </c>
      <c r="BE118" t="s">
        <v>77</v>
      </c>
      <c r="BF118" t="s">
        <v>703</v>
      </c>
      <c r="BG118">
        <v>4013895</v>
      </c>
      <c r="BJ118">
        <v>0</v>
      </c>
      <c r="BK118" t="s">
        <v>711</v>
      </c>
      <c r="BL118" t="s">
        <v>269</v>
      </c>
      <c r="BM118" t="s">
        <v>230</v>
      </c>
      <c r="BN118">
        <v>40019109</v>
      </c>
      <c r="BO118">
        <v>7516</v>
      </c>
      <c r="BP118">
        <v>4013895</v>
      </c>
      <c r="BQ118">
        <v>0</v>
      </c>
      <c r="BS118">
        <v>985100010849118</v>
      </c>
      <c r="BT118" t="s">
        <v>712</v>
      </c>
      <c r="BU118" t="s">
        <v>222</v>
      </c>
      <c r="BX118">
        <v>59</v>
      </c>
      <c r="CB118">
        <v>290</v>
      </c>
    </row>
    <row r="119" spans="1:80" hidden="1" x14ac:dyDescent="0.25">
      <c r="A119">
        <v>1171716</v>
      </c>
      <c r="B119" t="s">
        <v>701</v>
      </c>
      <c r="C119" t="s">
        <v>702</v>
      </c>
      <c r="D119" t="s">
        <v>703</v>
      </c>
      <c r="E119" t="s">
        <v>704</v>
      </c>
      <c r="G119" t="s">
        <v>367</v>
      </c>
      <c r="H119" t="s">
        <v>254</v>
      </c>
      <c r="I119">
        <v>4370</v>
      </c>
      <c r="J119" t="s">
        <v>705</v>
      </c>
      <c r="L119">
        <v>437675155</v>
      </c>
      <c r="M119" t="s">
        <v>706</v>
      </c>
      <c r="N119" t="s">
        <v>219</v>
      </c>
      <c r="O119" s="21">
        <v>37912</v>
      </c>
      <c r="P119">
        <v>10</v>
      </c>
      <c r="Q119" t="s">
        <v>371</v>
      </c>
      <c r="R119">
        <v>4013895</v>
      </c>
      <c r="T119" t="s">
        <v>221</v>
      </c>
      <c r="V119" t="s">
        <v>222</v>
      </c>
      <c r="W119" t="s">
        <v>707</v>
      </c>
      <c r="X119" t="s">
        <v>707</v>
      </c>
      <c r="Y119">
        <v>437675155</v>
      </c>
      <c r="AC119" s="21">
        <v>43598</v>
      </c>
      <c r="AD119">
        <v>2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1</v>
      </c>
      <c r="AK119">
        <v>1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 s="21">
        <v>43610</v>
      </c>
      <c r="AW119" s="21">
        <v>43611</v>
      </c>
      <c r="AX119" t="s">
        <v>708</v>
      </c>
      <c r="AZ119" t="s">
        <v>709</v>
      </c>
      <c r="BA119" t="s">
        <v>710</v>
      </c>
      <c r="BC119">
        <v>0</v>
      </c>
      <c r="BD119" t="s">
        <v>84</v>
      </c>
      <c r="BE119" t="s">
        <v>85</v>
      </c>
      <c r="BF119" t="s">
        <v>703</v>
      </c>
      <c r="BG119">
        <v>4013895</v>
      </c>
      <c r="BJ119">
        <v>0</v>
      </c>
      <c r="BK119" t="s">
        <v>711</v>
      </c>
      <c r="BL119" t="s">
        <v>269</v>
      </c>
      <c r="BM119" t="s">
        <v>230</v>
      </c>
      <c r="BN119">
        <v>40019109</v>
      </c>
      <c r="BO119">
        <v>7516</v>
      </c>
      <c r="BP119">
        <v>4013895</v>
      </c>
      <c r="BQ119">
        <v>0</v>
      </c>
      <c r="BS119">
        <v>985100010849118</v>
      </c>
      <c r="BT119" t="s">
        <v>712</v>
      </c>
      <c r="BU119" t="s">
        <v>222</v>
      </c>
      <c r="BX119">
        <v>59</v>
      </c>
      <c r="CB119">
        <v>290</v>
      </c>
    </row>
    <row r="120" spans="1:80" hidden="1" x14ac:dyDescent="0.25">
      <c r="A120">
        <v>1171716</v>
      </c>
      <c r="B120" t="s">
        <v>701</v>
      </c>
      <c r="C120" t="s">
        <v>702</v>
      </c>
      <c r="D120" t="s">
        <v>703</v>
      </c>
      <c r="E120" t="s">
        <v>704</v>
      </c>
      <c r="G120" t="s">
        <v>367</v>
      </c>
      <c r="H120" t="s">
        <v>254</v>
      </c>
      <c r="I120">
        <v>4370</v>
      </c>
      <c r="J120" t="s">
        <v>705</v>
      </c>
      <c r="L120">
        <v>437675155</v>
      </c>
      <c r="M120" t="s">
        <v>706</v>
      </c>
      <c r="N120" t="s">
        <v>219</v>
      </c>
      <c r="O120" s="21">
        <v>37912</v>
      </c>
      <c r="P120">
        <v>10</v>
      </c>
      <c r="Q120" t="s">
        <v>371</v>
      </c>
      <c r="R120">
        <v>4013895</v>
      </c>
      <c r="T120" t="s">
        <v>221</v>
      </c>
      <c r="V120" t="s">
        <v>222</v>
      </c>
      <c r="W120" t="s">
        <v>707</v>
      </c>
      <c r="X120" t="s">
        <v>707</v>
      </c>
      <c r="Y120">
        <v>437675155</v>
      </c>
      <c r="AC120" s="21">
        <v>43598</v>
      </c>
      <c r="AD120">
        <v>2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1</v>
      </c>
      <c r="AK120">
        <v>1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 s="21">
        <v>43610</v>
      </c>
      <c r="AW120" s="21">
        <v>43611</v>
      </c>
      <c r="AX120" t="s">
        <v>708</v>
      </c>
      <c r="AZ120" t="s">
        <v>709</v>
      </c>
      <c r="BA120" t="s">
        <v>710</v>
      </c>
      <c r="BC120">
        <v>0</v>
      </c>
      <c r="BD120" t="s">
        <v>44</v>
      </c>
      <c r="BE120" t="s">
        <v>45</v>
      </c>
      <c r="BF120" t="s">
        <v>703</v>
      </c>
      <c r="BG120">
        <v>4013895</v>
      </c>
      <c r="BJ120">
        <v>0</v>
      </c>
      <c r="BK120" t="s">
        <v>713</v>
      </c>
      <c r="BL120" t="s">
        <v>269</v>
      </c>
      <c r="BM120" t="s">
        <v>230</v>
      </c>
      <c r="BN120">
        <v>40014774</v>
      </c>
      <c r="BO120">
        <v>2197</v>
      </c>
      <c r="BP120">
        <v>4002247</v>
      </c>
      <c r="BQ120">
        <v>0</v>
      </c>
      <c r="BT120" t="s">
        <v>714</v>
      </c>
      <c r="BU120" t="s">
        <v>222</v>
      </c>
      <c r="BX120">
        <v>60</v>
      </c>
      <c r="CB120">
        <v>290</v>
      </c>
    </row>
    <row r="121" spans="1:80" hidden="1" x14ac:dyDescent="0.25">
      <c r="A121">
        <v>1171783</v>
      </c>
      <c r="B121" t="s">
        <v>715</v>
      </c>
      <c r="C121" t="s">
        <v>716</v>
      </c>
      <c r="D121" t="s">
        <v>717</v>
      </c>
      <c r="E121" t="s">
        <v>718</v>
      </c>
      <c r="G121" t="s">
        <v>719</v>
      </c>
      <c r="H121" t="s">
        <v>216</v>
      </c>
      <c r="I121">
        <v>4455</v>
      </c>
      <c r="J121" t="s">
        <v>720</v>
      </c>
      <c r="L121">
        <v>418189426</v>
      </c>
      <c r="M121" t="s">
        <v>721</v>
      </c>
      <c r="N121" t="s">
        <v>219</v>
      </c>
      <c r="O121" s="21">
        <v>38797</v>
      </c>
      <c r="P121">
        <v>8</v>
      </c>
      <c r="Q121" t="s">
        <v>722</v>
      </c>
      <c r="R121">
        <v>1015333</v>
      </c>
      <c r="T121" t="s">
        <v>221</v>
      </c>
      <c r="V121" t="s">
        <v>222</v>
      </c>
      <c r="W121" t="s">
        <v>723</v>
      </c>
      <c r="X121" t="s">
        <v>723</v>
      </c>
      <c r="Y121">
        <v>418189426</v>
      </c>
      <c r="AC121" s="21">
        <v>43598</v>
      </c>
      <c r="AD121">
        <v>2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1</v>
      </c>
      <c r="AK121">
        <v>3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 s="21">
        <v>43608</v>
      </c>
      <c r="AW121" s="21">
        <v>43611</v>
      </c>
      <c r="AX121" t="s">
        <v>724</v>
      </c>
      <c r="AZ121" t="s">
        <v>725</v>
      </c>
      <c r="BC121">
        <v>0</v>
      </c>
      <c r="BD121" t="s">
        <v>52</v>
      </c>
      <c r="BE121" t="s">
        <v>53</v>
      </c>
      <c r="BF121" t="s">
        <v>717</v>
      </c>
      <c r="BG121">
        <v>1015333</v>
      </c>
      <c r="BJ121">
        <v>0</v>
      </c>
      <c r="BK121" t="s">
        <v>726</v>
      </c>
      <c r="BL121" t="s">
        <v>269</v>
      </c>
      <c r="BM121" t="s">
        <v>230</v>
      </c>
      <c r="BN121">
        <v>60019437</v>
      </c>
      <c r="BO121">
        <v>2227</v>
      </c>
      <c r="BP121">
        <v>1015333</v>
      </c>
      <c r="BQ121">
        <v>0</v>
      </c>
      <c r="BS121">
        <v>953010002795015</v>
      </c>
      <c r="BT121" t="s">
        <v>717</v>
      </c>
      <c r="BU121" t="s">
        <v>222</v>
      </c>
      <c r="BX121">
        <v>61</v>
      </c>
      <c r="CB121">
        <v>315</v>
      </c>
    </row>
    <row r="122" spans="1:80" hidden="1" x14ac:dyDescent="0.25">
      <c r="A122">
        <v>1171783</v>
      </c>
      <c r="B122" t="s">
        <v>715</v>
      </c>
      <c r="C122" t="s">
        <v>716</v>
      </c>
      <c r="D122" t="s">
        <v>717</v>
      </c>
      <c r="E122" t="s">
        <v>718</v>
      </c>
      <c r="G122" t="s">
        <v>719</v>
      </c>
      <c r="H122" t="s">
        <v>216</v>
      </c>
      <c r="I122">
        <v>4455</v>
      </c>
      <c r="J122" t="s">
        <v>720</v>
      </c>
      <c r="L122">
        <v>418189426</v>
      </c>
      <c r="M122" t="s">
        <v>721</v>
      </c>
      <c r="N122" t="s">
        <v>219</v>
      </c>
      <c r="O122" s="21">
        <v>38797</v>
      </c>
      <c r="P122">
        <v>8</v>
      </c>
      <c r="Q122" t="s">
        <v>722</v>
      </c>
      <c r="R122">
        <v>1015333</v>
      </c>
      <c r="T122" t="s">
        <v>221</v>
      </c>
      <c r="V122" t="s">
        <v>222</v>
      </c>
      <c r="W122" t="s">
        <v>723</v>
      </c>
      <c r="X122" t="s">
        <v>723</v>
      </c>
      <c r="Y122">
        <v>418189426</v>
      </c>
      <c r="AC122" s="21">
        <v>43598</v>
      </c>
      <c r="AD122">
        <v>2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1</v>
      </c>
      <c r="AK122">
        <v>3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 s="21">
        <v>43608</v>
      </c>
      <c r="AW122" s="21">
        <v>43611</v>
      </c>
      <c r="AX122" t="s">
        <v>724</v>
      </c>
      <c r="AZ122" t="s">
        <v>725</v>
      </c>
      <c r="BC122">
        <v>0</v>
      </c>
      <c r="BD122" t="s">
        <v>64</v>
      </c>
      <c r="BE122" t="s">
        <v>65</v>
      </c>
      <c r="BF122" t="s">
        <v>717</v>
      </c>
      <c r="BG122">
        <v>1015333</v>
      </c>
      <c r="BJ122">
        <v>0</v>
      </c>
      <c r="BK122" t="s">
        <v>726</v>
      </c>
      <c r="BL122" t="s">
        <v>269</v>
      </c>
      <c r="BM122" t="s">
        <v>230</v>
      </c>
      <c r="BN122">
        <v>60019437</v>
      </c>
      <c r="BO122">
        <v>2227</v>
      </c>
      <c r="BP122">
        <v>1015333</v>
      </c>
      <c r="BQ122">
        <v>0</v>
      </c>
      <c r="BS122">
        <v>953010002795015</v>
      </c>
      <c r="BT122" t="s">
        <v>717</v>
      </c>
      <c r="BU122" t="s">
        <v>222</v>
      </c>
      <c r="BX122">
        <v>61</v>
      </c>
      <c r="CB122">
        <v>315</v>
      </c>
    </row>
    <row r="123" spans="1:80" hidden="1" x14ac:dyDescent="0.25">
      <c r="A123">
        <v>1171837</v>
      </c>
      <c r="B123" t="s">
        <v>727</v>
      </c>
      <c r="C123" t="s">
        <v>728</v>
      </c>
      <c r="D123" t="s">
        <v>729</v>
      </c>
      <c r="E123" t="s">
        <v>730</v>
      </c>
      <c r="G123" t="s">
        <v>731</v>
      </c>
      <c r="H123" t="s">
        <v>216</v>
      </c>
      <c r="I123">
        <v>4520</v>
      </c>
      <c r="J123" t="s">
        <v>732</v>
      </c>
      <c r="L123" t="s">
        <v>733</v>
      </c>
      <c r="M123" t="s">
        <v>734</v>
      </c>
      <c r="N123" t="s">
        <v>219</v>
      </c>
      <c r="O123" s="21">
        <v>38354</v>
      </c>
      <c r="P123">
        <v>9</v>
      </c>
      <c r="Q123" t="s">
        <v>664</v>
      </c>
      <c r="R123">
        <v>1027317</v>
      </c>
      <c r="T123" t="s">
        <v>221</v>
      </c>
      <c r="V123" t="s">
        <v>222</v>
      </c>
      <c r="W123" t="s">
        <v>735</v>
      </c>
      <c r="X123" t="s">
        <v>736</v>
      </c>
      <c r="Y123" t="s">
        <v>737</v>
      </c>
      <c r="Z123" t="s">
        <v>738</v>
      </c>
      <c r="AC123" s="21">
        <v>43598</v>
      </c>
      <c r="AD123">
        <v>1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1</v>
      </c>
      <c r="AK123">
        <v>2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 s="21">
        <v>43609</v>
      </c>
      <c r="AW123" s="21">
        <v>43611</v>
      </c>
      <c r="AY123" t="s">
        <v>735</v>
      </c>
      <c r="AZ123" t="s">
        <v>739</v>
      </c>
      <c r="BA123" t="s">
        <v>740</v>
      </c>
      <c r="BC123">
        <v>0</v>
      </c>
      <c r="BD123" t="s">
        <v>50</v>
      </c>
      <c r="BE123" t="s">
        <v>51</v>
      </c>
      <c r="BF123" t="s">
        <v>729</v>
      </c>
      <c r="BG123">
        <v>1027317</v>
      </c>
      <c r="BJ123">
        <v>0</v>
      </c>
      <c r="BK123" t="s">
        <v>741</v>
      </c>
      <c r="BL123" t="s">
        <v>269</v>
      </c>
      <c r="BM123" t="s">
        <v>230</v>
      </c>
      <c r="BO123">
        <v>2234</v>
      </c>
      <c r="BP123">
        <v>1027317</v>
      </c>
      <c r="BQ123">
        <v>0</v>
      </c>
      <c r="BS123">
        <v>985100012001906</v>
      </c>
      <c r="BT123" t="s">
        <v>729</v>
      </c>
      <c r="BU123" t="s">
        <v>222</v>
      </c>
      <c r="BX123">
        <v>62</v>
      </c>
      <c r="CB123">
        <v>230</v>
      </c>
    </row>
    <row r="124" spans="1:80" hidden="1" x14ac:dyDescent="0.25">
      <c r="A124">
        <v>1171837</v>
      </c>
      <c r="B124" t="s">
        <v>727</v>
      </c>
      <c r="C124" t="s">
        <v>728</v>
      </c>
      <c r="D124" t="s">
        <v>729</v>
      </c>
      <c r="E124" t="s">
        <v>730</v>
      </c>
      <c r="G124" t="s">
        <v>731</v>
      </c>
      <c r="H124" t="s">
        <v>216</v>
      </c>
      <c r="I124">
        <v>4520</v>
      </c>
      <c r="J124" t="s">
        <v>732</v>
      </c>
      <c r="L124" t="s">
        <v>733</v>
      </c>
      <c r="M124" t="s">
        <v>734</v>
      </c>
      <c r="N124" t="s">
        <v>219</v>
      </c>
      <c r="O124" s="21">
        <v>38354</v>
      </c>
      <c r="P124">
        <v>9</v>
      </c>
      <c r="Q124" t="s">
        <v>664</v>
      </c>
      <c r="R124">
        <v>1027317</v>
      </c>
      <c r="T124" t="s">
        <v>221</v>
      </c>
      <c r="V124" t="s">
        <v>222</v>
      </c>
      <c r="W124" t="s">
        <v>735</v>
      </c>
      <c r="X124" t="s">
        <v>736</v>
      </c>
      <c r="Y124" t="s">
        <v>737</v>
      </c>
      <c r="Z124" t="s">
        <v>738</v>
      </c>
      <c r="AC124" s="21">
        <v>43598</v>
      </c>
      <c r="AD124">
        <v>1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1</v>
      </c>
      <c r="AK124">
        <v>2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 s="21">
        <v>43609</v>
      </c>
      <c r="AW124" s="21">
        <v>43611</v>
      </c>
      <c r="AY124" t="s">
        <v>735</v>
      </c>
      <c r="AZ124" t="s">
        <v>739</v>
      </c>
      <c r="BA124" t="s">
        <v>740</v>
      </c>
      <c r="BC124">
        <v>0</v>
      </c>
      <c r="BD124" t="s">
        <v>52</v>
      </c>
      <c r="BE124" t="s">
        <v>53</v>
      </c>
      <c r="BF124" t="s">
        <v>729</v>
      </c>
      <c r="BG124">
        <v>1027317</v>
      </c>
      <c r="BJ124">
        <v>0</v>
      </c>
      <c r="BK124" t="s">
        <v>741</v>
      </c>
      <c r="BM124" t="s">
        <v>230</v>
      </c>
      <c r="BO124">
        <v>2234</v>
      </c>
      <c r="BP124">
        <v>1027317</v>
      </c>
      <c r="BQ124">
        <v>0</v>
      </c>
      <c r="BS124">
        <v>985100012001906</v>
      </c>
      <c r="BT124" t="s">
        <v>729</v>
      </c>
      <c r="BU124" t="s">
        <v>222</v>
      </c>
      <c r="BX124">
        <v>62</v>
      </c>
      <c r="CB124">
        <v>230</v>
      </c>
    </row>
    <row r="125" spans="1:80" hidden="1" x14ac:dyDescent="0.25">
      <c r="A125">
        <v>1171870</v>
      </c>
      <c r="B125" t="s">
        <v>742</v>
      </c>
      <c r="C125" t="s">
        <v>743</v>
      </c>
      <c r="D125" t="s">
        <v>744</v>
      </c>
      <c r="E125" t="s">
        <v>745</v>
      </c>
      <c r="F125" t="s">
        <v>746</v>
      </c>
      <c r="G125" t="s">
        <v>719</v>
      </c>
      <c r="H125" t="s">
        <v>254</v>
      </c>
      <c r="I125">
        <v>4455</v>
      </c>
      <c r="J125" t="s">
        <v>747</v>
      </c>
      <c r="L125">
        <v>427221834</v>
      </c>
      <c r="M125" t="s">
        <v>748</v>
      </c>
      <c r="N125" t="s">
        <v>219</v>
      </c>
      <c r="O125" s="21">
        <v>38071</v>
      </c>
      <c r="P125">
        <v>10</v>
      </c>
      <c r="Q125" t="s">
        <v>722</v>
      </c>
      <c r="R125">
        <v>4014229</v>
      </c>
      <c r="T125" t="s">
        <v>221</v>
      </c>
      <c r="V125" t="s">
        <v>222</v>
      </c>
      <c r="W125" t="s">
        <v>749</v>
      </c>
      <c r="X125" t="s">
        <v>749</v>
      </c>
      <c r="Y125">
        <v>427221834</v>
      </c>
      <c r="Z125" t="s">
        <v>750</v>
      </c>
      <c r="AC125" s="21">
        <v>43598</v>
      </c>
      <c r="AD125">
        <v>1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1</v>
      </c>
      <c r="AK125">
        <v>3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 s="21">
        <v>43608</v>
      </c>
      <c r="AW125" s="21">
        <v>43611</v>
      </c>
      <c r="AX125" t="s">
        <v>723</v>
      </c>
      <c r="AY125" t="s">
        <v>749</v>
      </c>
      <c r="AZ125" t="s">
        <v>751</v>
      </c>
      <c r="BA125" t="s">
        <v>752</v>
      </c>
      <c r="BB125" t="s">
        <v>753</v>
      </c>
      <c r="BC125">
        <v>0</v>
      </c>
      <c r="BD125" t="s">
        <v>6</v>
      </c>
      <c r="BE125" t="s">
        <v>70</v>
      </c>
      <c r="BF125" t="s">
        <v>744</v>
      </c>
      <c r="BG125">
        <v>4014229</v>
      </c>
      <c r="BJ125">
        <v>0</v>
      </c>
      <c r="BK125" t="s">
        <v>754</v>
      </c>
      <c r="BL125" t="s">
        <v>248</v>
      </c>
      <c r="BM125" t="s">
        <v>230</v>
      </c>
      <c r="BN125">
        <v>60017605</v>
      </c>
      <c r="BO125">
        <v>6329</v>
      </c>
      <c r="BP125">
        <v>2100326</v>
      </c>
      <c r="BQ125">
        <v>0</v>
      </c>
      <c r="BS125">
        <v>985121003755084</v>
      </c>
      <c r="BT125" t="s">
        <v>755</v>
      </c>
      <c r="BU125" t="s">
        <v>222</v>
      </c>
      <c r="BX125">
        <v>63</v>
      </c>
      <c r="CB125">
        <v>355</v>
      </c>
    </row>
    <row r="126" spans="1:80" hidden="1" x14ac:dyDescent="0.25">
      <c r="A126">
        <v>1171870</v>
      </c>
      <c r="B126" t="s">
        <v>742</v>
      </c>
      <c r="C126" t="s">
        <v>743</v>
      </c>
      <c r="D126" t="s">
        <v>744</v>
      </c>
      <c r="E126" t="s">
        <v>745</v>
      </c>
      <c r="F126" t="s">
        <v>746</v>
      </c>
      <c r="G126" t="s">
        <v>719</v>
      </c>
      <c r="H126" t="s">
        <v>254</v>
      </c>
      <c r="I126">
        <v>4455</v>
      </c>
      <c r="J126" t="s">
        <v>747</v>
      </c>
      <c r="L126">
        <v>427221834</v>
      </c>
      <c r="M126" t="s">
        <v>748</v>
      </c>
      <c r="N126" t="s">
        <v>219</v>
      </c>
      <c r="O126" s="21">
        <v>38071</v>
      </c>
      <c r="P126">
        <v>10</v>
      </c>
      <c r="Q126" t="s">
        <v>722</v>
      </c>
      <c r="R126">
        <v>4014229</v>
      </c>
      <c r="T126" t="s">
        <v>221</v>
      </c>
      <c r="V126" t="s">
        <v>222</v>
      </c>
      <c r="W126" t="s">
        <v>749</v>
      </c>
      <c r="X126" t="s">
        <v>749</v>
      </c>
      <c r="Y126">
        <v>427221834</v>
      </c>
      <c r="Z126" t="s">
        <v>750</v>
      </c>
      <c r="AC126" s="21">
        <v>43598</v>
      </c>
      <c r="AD126">
        <v>1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1</v>
      </c>
      <c r="AK126">
        <v>3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 s="21">
        <v>43608</v>
      </c>
      <c r="AW126" s="21">
        <v>43611</v>
      </c>
      <c r="AX126" t="s">
        <v>723</v>
      </c>
      <c r="AY126" t="s">
        <v>749</v>
      </c>
      <c r="AZ126" t="s">
        <v>751</v>
      </c>
      <c r="BA126" t="s">
        <v>752</v>
      </c>
      <c r="BB126" t="s">
        <v>753</v>
      </c>
      <c r="BC126">
        <v>0</v>
      </c>
      <c r="BD126" t="s">
        <v>86</v>
      </c>
      <c r="BE126" t="s">
        <v>87</v>
      </c>
      <c r="BF126" t="s">
        <v>744</v>
      </c>
      <c r="BG126">
        <v>4014229</v>
      </c>
      <c r="BJ126">
        <v>0</v>
      </c>
      <c r="BK126" t="s">
        <v>754</v>
      </c>
      <c r="BL126" t="s">
        <v>248</v>
      </c>
      <c r="BM126" t="s">
        <v>230</v>
      </c>
      <c r="BN126">
        <v>60017605</v>
      </c>
      <c r="BO126">
        <v>6329</v>
      </c>
      <c r="BP126">
        <v>2100326</v>
      </c>
      <c r="BQ126">
        <v>0</v>
      </c>
      <c r="BS126">
        <v>985121003755084</v>
      </c>
      <c r="BT126" t="s">
        <v>755</v>
      </c>
      <c r="BU126" t="s">
        <v>222</v>
      </c>
      <c r="BX126">
        <v>63</v>
      </c>
      <c r="CB126">
        <v>355</v>
      </c>
    </row>
    <row r="127" spans="1:80" hidden="1" x14ac:dyDescent="0.25">
      <c r="A127">
        <v>1171870</v>
      </c>
      <c r="B127" t="s">
        <v>742</v>
      </c>
      <c r="C127" t="s">
        <v>743</v>
      </c>
      <c r="D127" t="s">
        <v>744</v>
      </c>
      <c r="E127" t="s">
        <v>745</v>
      </c>
      <c r="F127" t="s">
        <v>746</v>
      </c>
      <c r="G127" t="s">
        <v>719</v>
      </c>
      <c r="H127" t="s">
        <v>254</v>
      </c>
      <c r="I127">
        <v>4455</v>
      </c>
      <c r="J127" t="s">
        <v>747</v>
      </c>
      <c r="L127">
        <v>427221834</v>
      </c>
      <c r="M127" t="s">
        <v>748</v>
      </c>
      <c r="N127" t="s">
        <v>219</v>
      </c>
      <c r="O127" s="21">
        <v>38071</v>
      </c>
      <c r="P127">
        <v>10</v>
      </c>
      <c r="Q127" t="s">
        <v>722</v>
      </c>
      <c r="R127">
        <v>4014229</v>
      </c>
      <c r="T127" t="s">
        <v>221</v>
      </c>
      <c r="V127" t="s">
        <v>222</v>
      </c>
      <c r="W127" t="s">
        <v>749</v>
      </c>
      <c r="X127" t="s">
        <v>749</v>
      </c>
      <c r="Y127">
        <v>427221834</v>
      </c>
      <c r="Z127" t="s">
        <v>750</v>
      </c>
      <c r="AC127" s="21">
        <v>43598</v>
      </c>
      <c r="AD127">
        <v>1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1</v>
      </c>
      <c r="AK127">
        <v>3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 s="21">
        <v>43608</v>
      </c>
      <c r="AW127" s="21">
        <v>43611</v>
      </c>
      <c r="AX127" t="s">
        <v>723</v>
      </c>
      <c r="AY127" t="s">
        <v>749</v>
      </c>
      <c r="AZ127" t="s">
        <v>751</v>
      </c>
      <c r="BA127" t="s">
        <v>752</v>
      </c>
      <c r="BB127" t="s">
        <v>753</v>
      </c>
      <c r="BC127">
        <v>0</v>
      </c>
      <c r="BD127" t="s">
        <v>5</v>
      </c>
      <c r="BE127" t="s">
        <v>43</v>
      </c>
      <c r="BF127" t="s">
        <v>744</v>
      </c>
      <c r="BG127">
        <v>4014229</v>
      </c>
      <c r="BJ127">
        <v>0</v>
      </c>
      <c r="BK127" t="s">
        <v>756</v>
      </c>
      <c r="BL127" t="s">
        <v>269</v>
      </c>
      <c r="BM127" t="s">
        <v>230</v>
      </c>
      <c r="BN127">
        <v>60017525</v>
      </c>
      <c r="BO127">
        <v>2180</v>
      </c>
      <c r="BP127">
        <v>1015333</v>
      </c>
      <c r="BQ127">
        <v>0</v>
      </c>
      <c r="BS127">
        <v>985100010880874</v>
      </c>
      <c r="BT127" t="s">
        <v>717</v>
      </c>
      <c r="BU127" t="s">
        <v>222</v>
      </c>
      <c r="BX127">
        <v>64</v>
      </c>
      <c r="CB127">
        <v>355</v>
      </c>
    </row>
    <row r="128" spans="1:80" hidden="1" x14ac:dyDescent="0.25">
      <c r="A128">
        <v>1171870</v>
      </c>
      <c r="B128" t="s">
        <v>742</v>
      </c>
      <c r="C128" t="s">
        <v>743</v>
      </c>
      <c r="D128" t="s">
        <v>744</v>
      </c>
      <c r="E128" t="s">
        <v>745</v>
      </c>
      <c r="F128" t="s">
        <v>746</v>
      </c>
      <c r="G128" t="s">
        <v>719</v>
      </c>
      <c r="H128" t="s">
        <v>254</v>
      </c>
      <c r="I128">
        <v>4455</v>
      </c>
      <c r="J128" t="s">
        <v>747</v>
      </c>
      <c r="L128">
        <v>427221834</v>
      </c>
      <c r="M128" t="s">
        <v>748</v>
      </c>
      <c r="N128" t="s">
        <v>219</v>
      </c>
      <c r="O128" s="21">
        <v>38071</v>
      </c>
      <c r="P128">
        <v>10</v>
      </c>
      <c r="Q128" t="s">
        <v>722</v>
      </c>
      <c r="R128">
        <v>4014229</v>
      </c>
      <c r="T128" t="s">
        <v>221</v>
      </c>
      <c r="V128" t="s">
        <v>222</v>
      </c>
      <c r="W128" t="s">
        <v>749</v>
      </c>
      <c r="X128" t="s">
        <v>749</v>
      </c>
      <c r="Y128">
        <v>427221834</v>
      </c>
      <c r="Z128" t="s">
        <v>750</v>
      </c>
      <c r="AC128" s="21">
        <v>43598</v>
      </c>
      <c r="AD128">
        <v>1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1</v>
      </c>
      <c r="AK128">
        <v>3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 s="21">
        <v>43608</v>
      </c>
      <c r="AW128" s="21">
        <v>43611</v>
      </c>
      <c r="AX128" t="s">
        <v>723</v>
      </c>
      <c r="AY128" t="s">
        <v>749</v>
      </c>
      <c r="AZ128" t="s">
        <v>751</v>
      </c>
      <c r="BA128" t="s">
        <v>752</v>
      </c>
      <c r="BB128" t="s">
        <v>753</v>
      </c>
      <c r="BC128">
        <v>0</v>
      </c>
      <c r="BD128" t="s">
        <v>60</v>
      </c>
      <c r="BE128" t="s">
        <v>61</v>
      </c>
      <c r="BF128" t="s">
        <v>744</v>
      </c>
      <c r="BG128">
        <v>4014229</v>
      </c>
      <c r="BJ128">
        <v>0</v>
      </c>
      <c r="BK128" t="s">
        <v>756</v>
      </c>
      <c r="BL128" t="s">
        <v>269</v>
      </c>
      <c r="BM128" t="s">
        <v>230</v>
      </c>
      <c r="BN128">
        <v>60017525</v>
      </c>
      <c r="BO128">
        <v>2180</v>
      </c>
      <c r="BP128">
        <v>1015333</v>
      </c>
      <c r="BQ128">
        <v>0</v>
      </c>
      <c r="BS128">
        <v>985100010880874</v>
      </c>
      <c r="BT128" t="s">
        <v>717</v>
      </c>
      <c r="BU128" t="s">
        <v>222</v>
      </c>
      <c r="BX128">
        <v>64</v>
      </c>
      <c r="CB128">
        <v>355</v>
      </c>
    </row>
    <row r="129" spans="1:80" hidden="1" x14ac:dyDescent="0.25">
      <c r="A129">
        <v>1171897</v>
      </c>
      <c r="B129" t="s">
        <v>757</v>
      </c>
      <c r="C129" t="s">
        <v>758</v>
      </c>
      <c r="D129" t="s">
        <v>759</v>
      </c>
      <c r="E129" t="s">
        <v>760</v>
      </c>
      <c r="G129" t="s">
        <v>761</v>
      </c>
      <c r="H129" t="s">
        <v>588</v>
      </c>
      <c r="I129">
        <v>2372</v>
      </c>
      <c r="J129" t="s">
        <v>762</v>
      </c>
      <c r="L129" t="s">
        <v>763</v>
      </c>
      <c r="M129" t="s">
        <v>764</v>
      </c>
      <c r="N129" t="s">
        <v>230</v>
      </c>
      <c r="O129" s="21">
        <v>38503</v>
      </c>
      <c r="P129">
        <v>9</v>
      </c>
      <c r="Q129" t="s">
        <v>371</v>
      </c>
      <c r="R129">
        <v>1024203</v>
      </c>
      <c r="T129" t="s">
        <v>221</v>
      </c>
      <c r="V129" t="s">
        <v>222</v>
      </c>
      <c r="W129" t="s">
        <v>765</v>
      </c>
      <c r="X129" t="s">
        <v>765</v>
      </c>
      <c r="Y129" t="s">
        <v>766</v>
      </c>
      <c r="Z129" t="s">
        <v>767</v>
      </c>
      <c r="AC129" s="21">
        <v>43598</v>
      </c>
      <c r="AD129">
        <v>1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 s="21">
        <v>43608</v>
      </c>
      <c r="AW129" s="21">
        <v>43611</v>
      </c>
      <c r="BC129">
        <v>0</v>
      </c>
      <c r="BD129" t="s">
        <v>50</v>
      </c>
      <c r="BE129" t="s">
        <v>51</v>
      </c>
      <c r="BF129" t="s">
        <v>759</v>
      </c>
      <c r="BG129">
        <v>1024203</v>
      </c>
      <c r="BH129" t="s">
        <v>758</v>
      </c>
      <c r="BI129">
        <v>1024203</v>
      </c>
      <c r="BJ129">
        <v>0</v>
      </c>
      <c r="BK129" t="s">
        <v>768</v>
      </c>
      <c r="BL129" t="s">
        <v>248</v>
      </c>
      <c r="BM129" t="s">
        <v>230</v>
      </c>
      <c r="BN129">
        <v>60011526</v>
      </c>
      <c r="BO129">
        <v>7654</v>
      </c>
      <c r="BP129">
        <v>4000758</v>
      </c>
      <c r="BQ129">
        <v>0</v>
      </c>
      <c r="BS129">
        <v>985100010772876</v>
      </c>
      <c r="BT129" t="s">
        <v>769</v>
      </c>
      <c r="BU129" t="s">
        <v>222</v>
      </c>
      <c r="BX129">
        <v>65</v>
      </c>
      <c r="CB129">
        <v>175</v>
      </c>
    </row>
    <row r="130" spans="1:80" hidden="1" x14ac:dyDescent="0.25">
      <c r="A130">
        <v>1171897</v>
      </c>
      <c r="B130" t="s">
        <v>757</v>
      </c>
      <c r="C130" t="s">
        <v>758</v>
      </c>
      <c r="D130" t="s">
        <v>759</v>
      </c>
      <c r="E130" t="s">
        <v>760</v>
      </c>
      <c r="G130" t="s">
        <v>761</v>
      </c>
      <c r="H130" t="s">
        <v>588</v>
      </c>
      <c r="I130">
        <v>2372</v>
      </c>
      <c r="J130" t="s">
        <v>762</v>
      </c>
      <c r="L130" t="s">
        <v>763</v>
      </c>
      <c r="M130" t="s">
        <v>764</v>
      </c>
      <c r="N130" t="s">
        <v>230</v>
      </c>
      <c r="O130" s="21">
        <v>38503</v>
      </c>
      <c r="P130">
        <v>9</v>
      </c>
      <c r="Q130" t="s">
        <v>371</v>
      </c>
      <c r="R130">
        <v>1024203</v>
      </c>
      <c r="T130" t="s">
        <v>221</v>
      </c>
      <c r="V130" t="s">
        <v>222</v>
      </c>
      <c r="W130" t="s">
        <v>765</v>
      </c>
      <c r="X130" t="s">
        <v>765</v>
      </c>
      <c r="Y130" t="s">
        <v>766</v>
      </c>
      <c r="Z130" t="s">
        <v>767</v>
      </c>
      <c r="AC130" s="21">
        <v>43598</v>
      </c>
      <c r="AD130">
        <v>1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 s="21">
        <v>43608</v>
      </c>
      <c r="AW130" s="21">
        <v>43611</v>
      </c>
      <c r="BC130">
        <v>0</v>
      </c>
      <c r="BD130" t="s">
        <v>40</v>
      </c>
      <c r="BE130" t="s">
        <v>41</v>
      </c>
      <c r="BF130" t="s">
        <v>759</v>
      </c>
      <c r="BG130">
        <v>1024203</v>
      </c>
      <c r="BH130" t="s">
        <v>758</v>
      </c>
      <c r="BI130">
        <v>1024203</v>
      </c>
      <c r="BJ130">
        <v>0</v>
      </c>
      <c r="BK130" t="s">
        <v>768</v>
      </c>
      <c r="BL130" t="s">
        <v>248</v>
      </c>
      <c r="BM130" t="s">
        <v>230</v>
      </c>
      <c r="BN130">
        <v>60011526</v>
      </c>
      <c r="BO130">
        <v>7654</v>
      </c>
      <c r="BP130">
        <v>4000758</v>
      </c>
      <c r="BQ130">
        <v>0</v>
      </c>
      <c r="BS130">
        <v>985100010772876</v>
      </c>
      <c r="BT130" t="s">
        <v>769</v>
      </c>
      <c r="BU130" t="s">
        <v>222</v>
      </c>
      <c r="BX130">
        <v>65</v>
      </c>
      <c r="CB130">
        <v>175</v>
      </c>
    </row>
    <row r="131" spans="1:80" hidden="1" x14ac:dyDescent="0.25">
      <c r="A131">
        <v>1171986</v>
      </c>
      <c r="B131" t="s">
        <v>770</v>
      </c>
      <c r="C131" t="s">
        <v>771</v>
      </c>
      <c r="D131" t="s">
        <v>772</v>
      </c>
      <c r="J131" t="s">
        <v>773</v>
      </c>
      <c r="L131">
        <v>419707754</v>
      </c>
      <c r="M131" t="s">
        <v>774</v>
      </c>
      <c r="N131" t="s">
        <v>230</v>
      </c>
      <c r="O131" s="21">
        <v>37754</v>
      </c>
      <c r="P131">
        <v>10</v>
      </c>
      <c r="Q131" t="s">
        <v>664</v>
      </c>
      <c r="R131">
        <v>4012784</v>
      </c>
      <c r="T131" t="s">
        <v>221</v>
      </c>
      <c r="V131" t="s">
        <v>222</v>
      </c>
      <c r="X131" t="s">
        <v>775</v>
      </c>
      <c r="Y131">
        <v>413127774</v>
      </c>
      <c r="AC131" s="21">
        <v>43599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 s="21">
        <v>43608</v>
      </c>
      <c r="AW131" s="21">
        <v>43611</v>
      </c>
      <c r="BC131">
        <v>0</v>
      </c>
      <c r="BD131" t="s">
        <v>88</v>
      </c>
      <c r="BE131" t="s">
        <v>89</v>
      </c>
      <c r="BF131" t="s">
        <v>772</v>
      </c>
      <c r="BG131">
        <v>4012784</v>
      </c>
      <c r="BJ131">
        <v>0</v>
      </c>
      <c r="BK131" t="s">
        <v>776</v>
      </c>
      <c r="BM131" t="s">
        <v>230</v>
      </c>
      <c r="BN131">
        <v>60013190</v>
      </c>
      <c r="BO131">
        <v>7781</v>
      </c>
      <c r="BP131">
        <v>4012743</v>
      </c>
      <c r="BQ131">
        <v>0</v>
      </c>
      <c r="BS131">
        <v>36012011236013</v>
      </c>
      <c r="BT131" t="s">
        <v>777</v>
      </c>
      <c r="BU131" t="s">
        <v>222</v>
      </c>
      <c r="BX131">
        <v>66</v>
      </c>
      <c r="CB131">
        <v>290</v>
      </c>
    </row>
    <row r="132" spans="1:80" hidden="1" x14ac:dyDescent="0.25">
      <c r="A132">
        <v>1171986</v>
      </c>
      <c r="B132" t="s">
        <v>770</v>
      </c>
      <c r="C132" t="s">
        <v>771</v>
      </c>
      <c r="D132" t="s">
        <v>772</v>
      </c>
      <c r="J132" t="s">
        <v>773</v>
      </c>
      <c r="L132">
        <v>419707754</v>
      </c>
      <c r="M132" t="s">
        <v>774</v>
      </c>
      <c r="N132" t="s">
        <v>230</v>
      </c>
      <c r="O132" s="21">
        <v>37754</v>
      </c>
      <c r="P132">
        <v>10</v>
      </c>
      <c r="Q132" t="s">
        <v>664</v>
      </c>
      <c r="R132">
        <v>4012784</v>
      </c>
      <c r="T132" t="s">
        <v>221</v>
      </c>
      <c r="V132" t="s">
        <v>222</v>
      </c>
      <c r="X132" t="s">
        <v>775</v>
      </c>
      <c r="Y132">
        <v>413127774</v>
      </c>
      <c r="AC132" s="21">
        <v>43599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 s="21">
        <v>43608</v>
      </c>
      <c r="AW132" s="21">
        <v>43611</v>
      </c>
      <c r="BC132">
        <v>0</v>
      </c>
      <c r="BD132" t="s">
        <v>6</v>
      </c>
      <c r="BE132" t="s">
        <v>70</v>
      </c>
      <c r="BF132" t="s">
        <v>772</v>
      </c>
      <c r="BG132">
        <v>4012784</v>
      </c>
      <c r="BJ132">
        <v>0</v>
      </c>
      <c r="BK132" t="s">
        <v>776</v>
      </c>
      <c r="BM132" t="s">
        <v>230</v>
      </c>
      <c r="BN132">
        <v>60013190</v>
      </c>
      <c r="BO132">
        <v>7781</v>
      </c>
      <c r="BP132">
        <v>4012743</v>
      </c>
      <c r="BQ132">
        <v>0</v>
      </c>
      <c r="BS132">
        <v>36012011236013</v>
      </c>
      <c r="BT132" t="s">
        <v>777</v>
      </c>
      <c r="BU132" t="s">
        <v>222</v>
      </c>
      <c r="BX132">
        <v>66</v>
      </c>
      <c r="CB132">
        <v>290</v>
      </c>
    </row>
    <row r="133" spans="1:80" hidden="1" x14ac:dyDescent="0.25">
      <c r="A133">
        <v>1171986</v>
      </c>
      <c r="B133" t="s">
        <v>770</v>
      </c>
      <c r="C133" t="s">
        <v>771</v>
      </c>
      <c r="D133" t="s">
        <v>772</v>
      </c>
      <c r="J133" t="s">
        <v>773</v>
      </c>
      <c r="L133">
        <v>419707754</v>
      </c>
      <c r="M133" t="s">
        <v>774</v>
      </c>
      <c r="N133" t="s">
        <v>230</v>
      </c>
      <c r="O133" s="21">
        <v>37754</v>
      </c>
      <c r="P133">
        <v>10</v>
      </c>
      <c r="Q133" t="s">
        <v>664</v>
      </c>
      <c r="R133">
        <v>4012784</v>
      </c>
      <c r="T133" t="s">
        <v>221</v>
      </c>
      <c r="V133" t="s">
        <v>222</v>
      </c>
      <c r="X133" t="s">
        <v>775</v>
      </c>
      <c r="Y133">
        <v>413127774</v>
      </c>
      <c r="AC133" s="21">
        <v>43599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 s="21">
        <v>43608</v>
      </c>
      <c r="AW133" s="21">
        <v>43611</v>
      </c>
      <c r="BC133">
        <v>0</v>
      </c>
      <c r="BD133" t="s">
        <v>84</v>
      </c>
      <c r="BE133" t="s">
        <v>85</v>
      </c>
      <c r="BF133" t="s">
        <v>772</v>
      </c>
      <c r="BG133">
        <v>4012784</v>
      </c>
      <c r="BJ133">
        <v>0</v>
      </c>
      <c r="BK133" t="s">
        <v>776</v>
      </c>
      <c r="BM133" t="s">
        <v>230</v>
      </c>
      <c r="BN133">
        <v>60013190</v>
      </c>
      <c r="BO133">
        <v>7781</v>
      </c>
      <c r="BP133">
        <v>4012743</v>
      </c>
      <c r="BQ133">
        <v>0</v>
      </c>
      <c r="BS133">
        <v>36012011236013</v>
      </c>
      <c r="BT133" t="s">
        <v>777</v>
      </c>
      <c r="BU133" t="s">
        <v>222</v>
      </c>
      <c r="BX133">
        <v>66</v>
      </c>
      <c r="CB133">
        <v>290</v>
      </c>
    </row>
    <row r="134" spans="1:80" hidden="1" x14ac:dyDescent="0.25">
      <c r="A134">
        <v>1171986</v>
      </c>
      <c r="B134" t="s">
        <v>770</v>
      </c>
      <c r="C134" t="s">
        <v>771</v>
      </c>
      <c r="D134" t="s">
        <v>772</v>
      </c>
      <c r="J134" t="s">
        <v>773</v>
      </c>
      <c r="L134">
        <v>419707754</v>
      </c>
      <c r="M134" t="s">
        <v>774</v>
      </c>
      <c r="N134" t="s">
        <v>230</v>
      </c>
      <c r="O134" s="21">
        <v>37754</v>
      </c>
      <c r="P134">
        <v>10</v>
      </c>
      <c r="Q134" t="s">
        <v>664</v>
      </c>
      <c r="R134">
        <v>4012784</v>
      </c>
      <c r="T134" t="s">
        <v>221</v>
      </c>
      <c r="V134" t="s">
        <v>222</v>
      </c>
      <c r="X134" t="s">
        <v>775</v>
      </c>
      <c r="Y134">
        <v>413127774</v>
      </c>
      <c r="AC134" s="21">
        <v>43599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 s="21">
        <v>43608</v>
      </c>
      <c r="AW134" s="21">
        <v>43611</v>
      </c>
      <c r="BC134">
        <v>0</v>
      </c>
      <c r="BD134" t="s">
        <v>88</v>
      </c>
      <c r="BE134" t="s">
        <v>89</v>
      </c>
      <c r="BF134" t="s">
        <v>772</v>
      </c>
      <c r="BG134">
        <v>4012784</v>
      </c>
      <c r="BJ134">
        <v>0</v>
      </c>
      <c r="BK134" t="s">
        <v>778</v>
      </c>
      <c r="BM134" t="s">
        <v>230</v>
      </c>
      <c r="BN134">
        <v>4012463</v>
      </c>
      <c r="BO134">
        <v>2239</v>
      </c>
      <c r="BQ134">
        <v>0</v>
      </c>
      <c r="BU134" t="s">
        <v>222</v>
      </c>
      <c r="BX134">
        <v>67</v>
      </c>
      <c r="CB134">
        <v>290</v>
      </c>
    </row>
    <row r="135" spans="1:80" hidden="1" x14ac:dyDescent="0.25">
      <c r="A135">
        <v>1171986</v>
      </c>
      <c r="B135" t="s">
        <v>770</v>
      </c>
      <c r="C135" t="s">
        <v>771</v>
      </c>
      <c r="D135" t="s">
        <v>772</v>
      </c>
      <c r="J135" t="s">
        <v>773</v>
      </c>
      <c r="L135">
        <v>419707754</v>
      </c>
      <c r="M135" t="s">
        <v>774</v>
      </c>
      <c r="N135" t="s">
        <v>230</v>
      </c>
      <c r="O135" s="21">
        <v>37754</v>
      </c>
      <c r="P135">
        <v>10</v>
      </c>
      <c r="Q135" t="s">
        <v>664</v>
      </c>
      <c r="R135">
        <v>4012784</v>
      </c>
      <c r="T135" t="s">
        <v>221</v>
      </c>
      <c r="V135" t="s">
        <v>222</v>
      </c>
      <c r="X135" t="s">
        <v>775</v>
      </c>
      <c r="Y135">
        <v>413127774</v>
      </c>
      <c r="AC135" s="21">
        <v>43599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 s="21">
        <v>43608</v>
      </c>
      <c r="AW135" s="21">
        <v>43611</v>
      </c>
      <c r="BC135">
        <v>0</v>
      </c>
      <c r="BD135" t="s">
        <v>5</v>
      </c>
      <c r="BE135" t="s">
        <v>43</v>
      </c>
      <c r="BF135" t="s">
        <v>772</v>
      </c>
      <c r="BG135">
        <v>4012784</v>
      </c>
      <c r="BJ135">
        <v>0</v>
      </c>
      <c r="BK135" t="s">
        <v>778</v>
      </c>
      <c r="BM135" t="s">
        <v>230</v>
      </c>
      <c r="BN135">
        <v>4012463</v>
      </c>
      <c r="BO135">
        <v>2239</v>
      </c>
      <c r="BQ135">
        <v>0</v>
      </c>
      <c r="BU135" t="s">
        <v>222</v>
      </c>
      <c r="BX135">
        <v>67</v>
      </c>
      <c r="CB135">
        <v>290</v>
      </c>
    </row>
    <row r="136" spans="1:80" hidden="1" x14ac:dyDescent="0.25">
      <c r="A136">
        <v>1171986</v>
      </c>
      <c r="B136" t="s">
        <v>770</v>
      </c>
      <c r="C136" t="s">
        <v>771</v>
      </c>
      <c r="D136" t="s">
        <v>772</v>
      </c>
      <c r="J136" t="s">
        <v>773</v>
      </c>
      <c r="L136">
        <v>419707754</v>
      </c>
      <c r="M136" t="s">
        <v>774</v>
      </c>
      <c r="N136" t="s">
        <v>230</v>
      </c>
      <c r="O136" s="21">
        <v>37754</v>
      </c>
      <c r="P136">
        <v>10</v>
      </c>
      <c r="Q136" t="s">
        <v>664</v>
      </c>
      <c r="R136">
        <v>4012784</v>
      </c>
      <c r="T136" t="s">
        <v>221</v>
      </c>
      <c r="V136" t="s">
        <v>222</v>
      </c>
      <c r="X136" t="s">
        <v>775</v>
      </c>
      <c r="Y136">
        <v>413127774</v>
      </c>
      <c r="AC136" s="21">
        <v>43599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 s="21">
        <v>43608</v>
      </c>
      <c r="AW136" s="21">
        <v>43611</v>
      </c>
      <c r="BC136">
        <v>0</v>
      </c>
      <c r="BD136" t="s">
        <v>84</v>
      </c>
      <c r="BE136" t="s">
        <v>85</v>
      </c>
      <c r="BF136" t="s">
        <v>772</v>
      </c>
      <c r="BG136">
        <v>4012784</v>
      </c>
      <c r="BJ136">
        <v>0</v>
      </c>
      <c r="BK136" t="s">
        <v>778</v>
      </c>
      <c r="BM136" t="s">
        <v>230</v>
      </c>
      <c r="BN136">
        <v>4012463</v>
      </c>
      <c r="BO136">
        <v>2239</v>
      </c>
      <c r="BQ136">
        <v>0</v>
      </c>
      <c r="BU136" t="s">
        <v>222</v>
      </c>
      <c r="BX136">
        <v>67</v>
      </c>
      <c r="CB136">
        <v>290</v>
      </c>
    </row>
    <row r="137" spans="1:80" hidden="1" x14ac:dyDescent="0.25">
      <c r="A137">
        <v>1172008</v>
      </c>
      <c r="B137" t="s">
        <v>779</v>
      </c>
      <c r="C137" t="s">
        <v>780</v>
      </c>
      <c r="D137" t="s">
        <v>781</v>
      </c>
      <c r="E137" t="s">
        <v>782</v>
      </c>
      <c r="G137" t="s">
        <v>783</v>
      </c>
      <c r="H137" t="s">
        <v>254</v>
      </c>
      <c r="I137">
        <v>4504</v>
      </c>
      <c r="J137" t="s">
        <v>784</v>
      </c>
      <c r="L137">
        <v>413359015</v>
      </c>
      <c r="M137" t="s">
        <v>785</v>
      </c>
      <c r="N137" t="s">
        <v>219</v>
      </c>
      <c r="O137" s="21">
        <v>38853</v>
      </c>
      <c r="P137">
        <v>8</v>
      </c>
      <c r="Q137" t="s">
        <v>786</v>
      </c>
      <c r="R137">
        <v>1019185</v>
      </c>
      <c r="T137" t="s">
        <v>221</v>
      </c>
      <c r="V137" t="s">
        <v>222</v>
      </c>
      <c r="W137" t="s">
        <v>787</v>
      </c>
      <c r="X137" t="s">
        <v>787</v>
      </c>
      <c r="Y137">
        <v>413359015</v>
      </c>
      <c r="Z137" t="s">
        <v>788</v>
      </c>
      <c r="AC137" s="21">
        <v>43599</v>
      </c>
      <c r="AD137">
        <v>1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1</v>
      </c>
      <c r="AK137">
        <v>3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 s="21">
        <v>43608</v>
      </c>
      <c r="AW137" s="21">
        <v>43611</v>
      </c>
      <c r="AZ137" t="s">
        <v>789</v>
      </c>
      <c r="BA137" t="s">
        <v>790</v>
      </c>
      <c r="BC137">
        <v>1166015</v>
      </c>
      <c r="BD137" t="s">
        <v>2</v>
      </c>
      <c r="BE137" t="s">
        <v>24</v>
      </c>
      <c r="BF137" t="s">
        <v>781</v>
      </c>
      <c r="BG137">
        <v>1019185</v>
      </c>
      <c r="BJ137">
        <v>0</v>
      </c>
      <c r="BK137" t="s">
        <v>791</v>
      </c>
      <c r="BL137" t="s">
        <v>269</v>
      </c>
      <c r="BM137" t="s">
        <v>230</v>
      </c>
      <c r="BN137">
        <v>60019495</v>
      </c>
      <c r="BO137">
        <v>2224</v>
      </c>
      <c r="BP137">
        <v>1019185</v>
      </c>
      <c r="BQ137">
        <v>0</v>
      </c>
      <c r="BS137">
        <v>985100010942562</v>
      </c>
      <c r="BT137" t="s">
        <v>781</v>
      </c>
      <c r="BU137" t="s">
        <v>222</v>
      </c>
      <c r="BX137">
        <v>68</v>
      </c>
      <c r="CB137">
        <v>310</v>
      </c>
    </row>
    <row r="138" spans="1:80" hidden="1" x14ac:dyDescent="0.25">
      <c r="A138">
        <v>1172008</v>
      </c>
      <c r="B138" t="s">
        <v>779</v>
      </c>
      <c r="C138" t="s">
        <v>780</v>
      </c>
      <c r="D138" t="s">
        <v>781</v>
      </c>
      <c r="E138" t="s">
        <v>782</v>
      </c>
      <c r="G138" t="s">
        <v>783</v>
      </c>
      <c r="H138" t="s">
        <v>254</v>
      </c>
      <c r="I138">
        <v>4504</v>
      </c>
      <c r="J138" t="s">
        <v>784</v>
      </c>
      <c r="L138">
        <v>413359015</v>
      </c>
      <c r="M138" t="s">
        <v>785</v>
      </c>
      <c r="N138" t="s">
        <v>219</v>
      </c>
      <c r="O138" s="21">
        <v>38853</v>
      </c>
      <c r="P138">
        <v>8</v>
      </c>
      <c r="Q138" t="s">
        <v>786</v>
      </c>
      <c r="R138">
        <v>1019185</v>
      </c>
      <c r="T138" t="s">
        <v>221</v>
      </c>
      <c r="V138" t="s">
        <v>222</v>
      </c>
      <c r="W138" t="s">
        <v>787</v>
      </c>
      <c r="X138" t="s">
        <v>787</v>
      </c>
      <c r="Y138">
        <v>413359015</v>
      </c>
      <c r="Z138" t="s">
        <v>788</v>
      </c>
      <c r="AC138" s="21">
        <v>43599</v>
      </c>
      <c r="AD138">
        <v>1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1</v>
      </c>
      <c r="AK138">
        <v>3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 s="21">
        <v>43608</v>
      </c>
      <c r="AW138" s="21">
        <v>43611</v>
      </c>
      <c r="AZ138" t="s">
        <v>789</v>
      </c>
      <c r="BA138" t="s">
        <v>790</v>
      </c>
      <c r="BC138">
        <v>1166015</v>
      </c>
      <c r="BD138" t="s">
        <v>54</v>
      </c>
      <c r="BE138" t="s">
        <v>55</v>
      </c>
      <c r="BF138" t="s">
        <v>781</v>
      </c>
      <c r="BG138">
        <v>1019185</v>
      </c>
      <c r="BJ138">
        <v>0</v>
      </c>
      <c r="BK138" t="s">
        <v>791</v>
      </c>
      <c r="BL138" t="s">
        <v>269</v>
      </c>
      <c r="BM138" t="s">
        <v>230</v>
      </c>
      <c r="BN138">
        <v>60019495</v>
      </c>
      <c r="BO138">
        <v>2224</v>
      </c>
      <c r="BP138">
        <v>1019185</v>
      </c>
      <c r="BQ138">
        <v>0</v>
      </c>
      <c r="BS138">
        <v>985100010942562</v>
      </c>
      <c r="BT138" t="s">
        <v>781</v>
      </c>
      <c r="BU138" t="s">
        <v>222</v>
      </c>
      <c r="BX138">
        <v>68</v>
      </c>
      <c r="CB138">
        <v>310</v>
      </c>
    </row>
    <row r="139" spans="1:80" hidden="1" x14ac:dyDescent="0.25">
      <c r="A139">
        <v>1172008</v>
      </c>
      <c r="B139" t="s">
        <v>779</v>
      </c>
      <c r="C139" t="s">
        <v>780</v>
      </c>
      <c r="D139" t="s">
        <v>781</v>
      </c>
      <c r="E139" t="s">
        <v>782</v>
      </c>
      <c r="G139" t="s">
        <v>783</v>
      </c>
      <c r="H139" t="s">
        <v>254</v>
      </c>
      <c r="I139">
        <v>4504</v>
      </c>
      <c r="J139" t="s">
        <v>784</v>
      </c>
      <c r="L139">
        <v>413359015</v>
      </c>
      <c r="M139" t="s">
        <v>785</v>
      </c>
      <c r="N139" t="s">
        <v>219</v>
      </c>
      <c r="O139" s="21">
        <v>38853</v>
      </c>
      <c r="P139">
        <v>8</v>
      </c>
      <c r="Q139" t="s">
        <v>786</v>
      </c>
      <c r="R139">
        <v>1019185</v>
      </c>
      <c r="T139" t="s">
        <v>221</v>
      </c>
      <c r="V139" t="s">
        <v>222</v>
      </c>
      <c r="W139" t="s">
        <v>787</v>
      </c>
      <c r="X139" t="s">
        <v>787</v>
      </c>
      <c r="Y139">
        <v>413359015</v>
      </c>
      <c r="Z139" t="s">
        <v>788</v>
      </c>
      <c r="AC139" s="21">
        <v>43599</v>
      </c>
      <c r="AD139">
        <v>1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1</v>
      </c>
      <c r="AK139">
        <v>3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 s="21">
        <v>43608</v>
      </c>
      <c r="AW139" s="21">
        <v>43611</v>
      </c>
      <c r="AZ139" t="s">
        <v>789</v>
      </c>
      <c r="BA139" t="s">
        <v>790</v>
      </c>
      <c r="BC139">
        <v>1166015</v>
      </c>
      <c r="BD139" t="s">
        <v>60</v>
      </c>
      <c r="BE139" t="s">
        <v>61</v>
      </c>
      <c r="BF139" t="s">
        <v>781</v>
      </c>
      <c r="BG139">
        <v>1019185</v>
      </c>
      <c r="BJ139">
        <v>0</v>
      </c>
      <c r="BK139" t="s">
        <v>791</v>
      </c>
      <c r="BL139" t="s">
        <v>269</v>
      </c>
      <c r="BM139" t="s">
        <v>230</v>
      </c>
      <c r="BN139">
        <v>60019495</v>
      </c>
      <c r="BO139">
        <v>2224</v>
      </c>
      <c r="BP139">
        <v>1019185</v>
      </c>
      <c r="BQ139">
        <v>0</v>
      </c>
      <c r="BS139">
        <v>985100010942562</v>
      </c>
      <c r="BT139" t="s">
        <v>781</v>
      </c>
      <c r="BU139" t="s">
        <v>222</v>
      </c>
      <c r="BX139">
        <v>68</v>
      </c>
      <c r="CB139">
        <v>310</v>
      </c>
    </row>
    <row r="140" spans="1:80" hidden="1" x14ac:dyDescent="0.25">
      <c r="A140">
        <v>1172074</v>
      </c>
      <c r="B140" t="s">
        <v>792</v>
      </c>
      <c r="C140" t="s">
        <v>793</v>
      </c>
      <c r="D140" t="s">
        <v>794</v>
      </c>
      <c r="E140" t="s">
        <v>795</v>
      </c>
      <c r="G140" t="s">
        <v>367</v>
      </c>
      <c r="H140" t="s">
        <v>238</v>
      </c>
      <c r="I140">
        <v>4370</v>
      </c>
      <c r="J140" t="s">
        <v>796</v>
      </c>
      <c r="L140">
        <v>437971582</v>
      </c>
      <c r="M140" t="s">
        <v>797</v>
      </c>
      <c r="N140" t="s">
        <v>219</v>
      </c>
      <c r="O140" s="21">
        <v>37151</v>
      </c>
      <c r="P140">
        <v>12</v>
      </c>
      <c r="Q140" t="s">
        <v>371</v>
      </c>
      <c r="R140">
        <v>2303220</v>
      </c>
      <c r="T140" t="s">
        <v>221</v>
      </c>
      <c r="V140" t="s">
        <v>222</v>
      </c>
      <c r="W140" t="s">
        <v>798</v>
      </c>
      <c r="X140" t="s">
        <v>799</v>
      </c>
      <c r="Y140">
        <v>429663010</v>
      </c>
      <c r="AC140" s="21">
        <v>43602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 s="21">
        <v>43608</v>
      </c>
      <c r="AW140" s="21">
        <v>43611</v>
      </c>
      <c r="AX140" t="s">
        <v>800</v>
      </c>
      <c r="AY140" t="s">
        <v>800</v>
      </c>
      <c r="AZ140" t="s">
        <v>800</v>
      </c>
      <c r="BA140" t="s">
        <v>800</v>
      </c>
      <c r="BB140" t="s">
        <v>800</v>
      </c>
      <c r="BC140">
        <v>0</v>
      </c>
      <c r="BD140" t="s">
        <v>88</v>
      </c>
      <c r="BE140" t="s">
        <v>89</v>
      </c>
      <c r="BF140" t="s">
        <v>794</v>
      </c>
      <c r="BG140">
        <v>2303220</v>
      </c>
      <c r="BJ140">
        <v>0</v>
      </c>
      <c r="BK140" t="s">
        <v>801</v>
      </c>
      <c r="BM140" t="s">
        <v>230</v>
      </c>
      <c r="BN140">
        <v>22000731</v>
      </c>
      <c r="BO140">
        <v>6474</v>
      </c>
      <c r="BP140">
        <v>2303220</v>
      </c>
      <c r="BQ140">
        <v>0</v>
      </c>
      <c r="BS140">
        <v>900006000136164</v>
      </c>
      <c r="BT140" t="s">
        <v>794</v>
      </c>
      <c r="BU140" t="s">
        <v>222</v>
      </c>
      <c r="BX140">
        <v>69</v>
      </c>
      <c r="CB140">
        <v>200</v>
      </c>
    </row>
    <row r="141" spans="1:80" hidden="1" x14ac:dyDescent="0.25">
      <c r="A141">
        <v>1172074</v>
      </c>
      <c r="B141" t="s">
        <v>792</v>
      </c>
      <c r="C141" t="s">
        <v>793</v>
      </c>
      <c r="D141" t="s">
        <v>794</v>
      </c>
      <c r="E141" t="s">
        <v>795</v>
      </c>
      <c r="G141" t="s">
        <v>367</v>
      </c>
      <c r="H141" t="s">
        <v>238</v>
      </c>
      <c r="I141">
        <v>4370</v>
      </c>
      <c r="J141" t="s">
        <v>796</v>
      </c>
      <c r="L141">
        <v>437971582</v>
      </c>
      <c r="M141" t="s">
        <v>797</v>
      </c>
      <c r="N141" t="s">
        <v>219</v>
      </c>
      <c r="O141" s="21">
        <v>37151</v>
      </c>
      <c r="P141">
        <v>12</v>
      </c>
      <c r="Q141" t="s">
        <v>371</v>
      </c>
      <c r="R141">
        <v>2303220</v>
      </c>
      <c r="T141" t="s">
        <v>221</v>
      </c>
      <c r="V141" t="s">
        <v>222</v>
      </c>
      <c r="W141" t="s">
        <v>798</v>
      </c>
      <c r="X141" t="s">
        <v>799</v>
      </c>
      <c r="Y141">
        <v>429663010</v>
      </c>
      <c r="AC141" s="21">
        <v>43602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 s="21">
        <v>43608</v>
      </c>
      <c r="AW141" s="21">
        <v>43611</v>
      </c>
      <c r="AX141" t="s">
        <v>800</v>
      </c>
      <c r="AY141" t="s">
        <v>800</v>
      </c>
      <c r="AZ141" t="s">
        <v>800</v>
      </c>
      <c r="BA141" t="s">
        <v>800</v>
      </c>
      <c r="BB141" t="s">
        <v>800</v>
      </c>
      <c r="BC141">
        <v>0</v>
      </c>
      <c r="BD141" t="s">
        <v>88</v>
      </c>
      <c r="BE141" t="s">
        <v>89</v>
      </c>
      <c r="BF141" t="s">
        <v>794</v>
      </c>
      <c r="BG141">
        <v>2303220</v>
      </c>
      <c r="BJ141">
        <v>0</v>
      </c>
      <c r="BK141" t="s">
        <v>802</v>
      </c>
      <c r="BM141" t="s">
        <v>230</v>
      </c>
      <c r="BN141">
        <v>40016380</v>
      </c>
      <c r="BO141">
        <v>7569</v>
      </c>
      <c r="BP141">
        <v>2303220</v>
      </c>
      <c r="BQ141">
        <v>0</v>
      </c>
      <c r="BS141">
        <v>985100010779415</v>
      </c>
      <c r="BT141" t="s">
        <v>794</v>
      </c>
      <c r="BU141" t="s">
        <v>222</v>
      </c>
      <c r="BX141">
        <v>70</v>
      </c>
      <c r="CB141">
        <v>200</v>
      </c>
    </row>
    <row r="142" spans="1:80" hidden="1" x14ac:dyDescent="0.25">
      <c r="A142">
        <v>1172074</v>
      </c>
      <c r="B142" t="s">
        <v>792</v>
      </c>
      <c r="C142" t="s">
        <v>793</v>
      </c>
      <c r="D142" t="s">
        <v>794</v>
      </c>
      <c r="E142" t="s">
        <v>795</v>
      </c>
      <c r="G142" t="s">
        <v>367</v>
      </c>
      <c r="H142" t="s">
        <v>238</v>
      </c>
      <c r="I142">
        <v>4370</v>
      </c>
      <c r="J142" t="s">
        <v>796</v>
      </c>
      <c r="L142">
        <v>437971582</v>
      </c>
      <c r="M142" t="s">
        <v>797</v>
      </c>
      <c r="N142" t="s">
        <v>219</v>
      </c>
      <c r="O142" s="21">
        <v>37151</v>
      </c>
      <c r="P142">
        <v>12</v>
      </c>
      <c r="Q142" t="s">
        <v>371</v>
      </c>
      <c r="R142">
        <v>2303220</v>
      </c>
      <c r="T142" t="s">
        <v>221</v>
      </c>
      <c r="V142" t="s">
        <v>222</v>
      </c>
      <c r="W142" t="s">
        <v>798</v>
      </c>
      <c r="X142" t="s">
        <v>799</v>
      </c>
      <c r="Y142">
        <v>429663010</v>
      </c>
      <c r="AC142" s="21">
        <v>43602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 s="21">
        <v>43608</v>
      </c>
      <c r="AW142" s="21">
        <v>43611</v>
      </c>
      <c r="AX142" t="s">
        <v>800</v>
      </c>
      <c r="AY142" t="s">
        <v>800</v>
      </c>
      <c r="AZ142" t="s">
        <v>800</v>
      </c>
      <c r="BA142" t="s">
        <v>800</v>
      </c>
      <c r="BB142" t="s">
        <v>800</v>
      </c>
      <c r="BC142">
        <v>0</v>
      </c>
      <c r="BD142" t="s">
        <v>68</v>
      </c>
      <c r="BE142" t="s">
        <v>69</v>
      </c>
      <c r="BF142" t="s">
        <v>794</v>
      </c>
      <c r="BG142">
        <v>2303220</v>
      </c>
      <c r="BJ142">
        <v>0</v>
      </c>
      <c r="BK142" t="s">
        <v>802</v>
      </c>
      <c r="BM142" t="s">
        <v>230</v>
      </c>
      <c r="BN142">
        <v>40016380</v>
      </c>
      <c r="BO142">
        <v>7569</v>
      </c>
      <c r="BP142">
        <v>2303220</v>
      </c>
      <c r="BQ142">
        <v>0</v>
      </c>
      <c r="BS142">
        <v>985100010779415</v>
      </c>
      <c r="BT142" t="s">
        <v>794</v>
      </c>
      <c r="BU142" t="s">
        <v>222</v>
      </c>
      <c r="BX142">
        <v>70</v>
      </c>
      <c r="CB142">
        <v>200</v>
      </c>
    </row>
    <row r="143" spans="1:80" hidden="1" x14ac:dyDescent="0.25">
      <c r="A143">
        <v>1172074</v>
      </c>
      <c r="B143" t="s">
        <v>792</v>
      </c>
      <c r="C143" t="s">
        <v>793</v>
      </c>
      <c r="D143" t="s">
        <v>794</v>
      </c>
      <c r="E143" t="s">
        <v>795</v>
      </c>
      <c r="G143" t="s">
        <v>367</v>
      </c>
      <c r="H143" t="s">
        <v>238</v>
      </c>
      <c r="I143">
        <v>4370</v>
      </c>
      <c r="J143" t="s">
        <v>796</v>
      </c>
      <c r="L143">
        <v>437971582</v>
      </c>
      <c r="M143" t="s">
        <v>797</v>
      </c>
      <c r="N143" t="s">
        <v>219</v>
      </c>
      <c r="O143" s="21">
        <v>37151</v>
      </c>
      <c r="P143">
        <v>12</v>
      </c>
      <c r="Q143" t="s">
        <v>371</v>
      </c>
      <c r="R143">
        <v>2303220</v>
      </c>
      <c r="T143" t="s">
        <v>221</v>
      </c>
      <c r="V143" t="s">
        <v>222</v>
      </c>
      <c r="W143" t="s">
        <v>798</v>
      </c>
      <c r="X143" t="s">
        <v>799</v>
      </c>
      <c r="Y143">
        <v>429663010</v>
      </c>
      <c r="AC143" s="21">
        <v>43602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 s="21">
        <v>43608</v>
      </c>
      <c r="AW143" s="21">
        <v>43611</v>
      </c>
      <c r="AX143" t="s">
        <v>800</v>
      </c>
      <c r="AY143" t="s">
        <v>800</v>
      </c>
      <c r="AZ143" t="s">
        <v>800</v>
      </c>
      <c r="BA143" t="s">
        <v>800</v>
      </c>
      <c r="BB143" t="s">
        <v>800</v>
      </c>
      <c r="BC143">
        <v>0</v>
      </c>
      <c r="BD143" t="s">
        <v>90</v>
      </c>
      <c r="BE143" t="s">
        <v>91</v>
      </c>
      <c r="BF143" t="s">
        <v>794</v>
      </c>
      <c r="BG143">
        <v>2303220</v>
      </c>
      <c r="BJ143">
        <v>0</v>
      </c>
      <c r="BK143" t="s">
        <v>803</v>
      </c>
      <c r="BM143" t="s">
        <v>230</v>
      </c>
      <c r="BN143">
        <v>60000043</v>
      </c>
      <c r="BO143">
        <v>2159</v>
      </c>
      <c r="BP143">
        <v>4009323</v>
      </c>
      <c r="BQ143">
        <v>0</v>
      </c>
      <c r="BS143">
        <v>985170002617898</v>
      </c>
      <c r="BT143" t="s">
        <v>804</v>
      </c>
      <c r="BU143" t="s">
        <v>222</v>
      </c>
      <c r="BX143">
        <v>71</v>
      </c>
      <c r="CB143">
        <v>200</v>
      </c>
    </row>
    <row r="144" spans="1:80" hidden="1" x14ac:dyDescent="0.25">
      <c r="A144">
        <v>1172079</v>
      </c>
      <c r="B144" t="s">
        <v>805</v>
      </c>
      <c r="C144" t="s">
        <v>806</v>
      </c>
      <c r="D144" t="s">
        <v>807</v>
      </c>
      <c r="E144" t="s">
        <v>808</v>
      </c>
      <c r="F144" t="s">
        <v>809</v>
      </c>
      <c r="G144" t="s">
        <v>810</v>
      </c>
      <c r="H144" t="s">
        <v>216</v>
      </c>
      <c r="I144">
        <v>4702</v>
      </c>
      <c r="J144" t="s">
        <v>811</v>
      </c>
      <c r="L144">
        <v>458865690</v>
      </c>
      <c r="M144" t="s">
        <v>812</v>
      </c>
      <c r="N144" t="s">
        <v>219</v>
      </c>
      <c r="O144" s="21">
        <v>38135</v>
      </c>
      <c r="P144">
        <v>9</v>
      </c>
      <c r="Q144" t="s">
        <v>220</v>
      </c>
      <c r="R144">
        <v>1024311</v>
      </c>
      <c r="T144" t="s">
        <v>221</v>
      </c>
      <c r="V144" t="s">
        <v>222</v>
      </c>
      <c r="W144" t="s">
        <v>813</v>
      </c>
      <c r="X144" t="s">
        <v>814</v>
      </c>
      <c r="Y144" t="s">
        <v>815</v>
      </c>
      <c r="Z144" t="s">
        <v>816</v>
      </c>
      <c r="AC144" s="21">
        <v>43599</v>
      </c>
      <c r="AD144">
        <v>1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 s="21">
        <v>43609</v>
      </c>
      <c r="AW144" s="21">
        <v>43611</v>
      </c>
      <c r="AX144" t="s">
        <v>817</v>
      </c>
      <c r="AY144" t="s">
        <v>818</v>
      </c>
      <c r="AZ144" t="s">
        <v>819</v>
      </c>
      <c r="BA144" t="s">
        <v>446</v>
      </c>
      <c r="BB144" t="s">
        <v>820</v>
      </c>
      <c r="BC144">
        <v>0</v>
      </c>
      <c r="BD144" t="s">
        <v>76</v>
      </c>
      <c r="BE144" t="s">
        <v>77</v>
      </c>
      <c r="BF144" t="s">
        <v>807</v>
      </c>
      <c r="BG144">
        <v>1024311</v>
      </c>
      <c r="BJ144">
        <v>0</v>
      </c>
      <c r="BK144" t="s">
        <v>821</v>
      </c>
      <c r="BM144" t="s">
        <v>230</v>
      </c>
      <c r="BN144">
        <v>60002363</v>
      </c>
      <c r="BO144">
        <v>2163</v>
      </c>
      <c r="BP144">
        <v>1024311</v>
      </c>
      <c r="BQ144">
        <v>0</v>
      </c>
      <c r="BS144">
        <v>985100010960569</v>
      </c>
      <c r="BT144" t="s">
        <v>807</v>
      </c>
      <c r="BU144" t="s">
        <v>222</v>
      </c>
      <c r="BX144">
        <v>72</v>
      </c>
      <c r="CB144">
        <v>160</v>
      </c>
    </row>
    <row r="145" spans="1:80" hidden="1" x14ac:dyDescent="0.25">
      <c r="A145">
        <v>1172079</v>
      </c>
      <c r="B145" t="s">
        <v>805</v>
      </c>
      <c r="C145" t="s">
        <v>806</v>
      </c>
      <c r="D145" t="s">
        <v>807</v>
      </c>
      <c r="E145" t="s">
        <v>808</v>
      </c>
      <c r="F145" t="s">
        <v>809</v>
      </c>
      <c r="G145" t="s">
        <v>810</v>
      </c>
      <c r="H145" t="s">
        <v>216</v>
      </c>
      <c r="I145">
        <v>4702</v>
      </c>
      <c r="J145" t="s">
        <v>811</v>
      </c>
      <c r="L145">
        <v>458865690</v>
      </c>
      <c r="M145" t="s">
        <v>812</v>
      </c>
      <c r="N145" t="s">
        <v>219</v>
      </c>
      <c r="O145" s="21">
        <v>38135</v>
      </c>
      <c r="P145">
        <v>9</v>
      </c>
      <c r="Q145" t="s">
        <v>220</v>
      </c>
      <c r="R145">
        <v>1024311</v>
      </c>
      <c r="T145" t="s">
        <v>221</v>
      </c>
      <c r="V145" t="s">
        <v>222</v>
      </c>
      <c r="W145" t="s">
        <v>813</v>
      </c>
      <c r="X145" t="s">
        <v>814</v>
      </c>
      <c r="Y145" t="s">
        <v>815</v>
      </c>
      <c r="Z145" t="s">
        <v>816</v>
      </c>
      <c r="AC145" s="21">
        <v>43599</v>
      </c>
      <c r="AD145">
        <v>1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 s="21">
        <v>43609</v>
      </c>
      <c r="AW145" s="21">
        <v>43611</v>
      </c>
      <c r="AX145" t="s">
        <v>817</v>
      </c>
      <c r="AY145" t="s">
        <v>818</v>
      </c>
      <c r="AZ145" t="s">
        <v>819</v>
      </c>
      <c r="BA145" t="s">
        <v>446</v>
      </c>
      <c r="BB145" t="s">
        <v>820</v>
      </c>
      <c r="BC145">
        <v>0</v>
      </c>
      <c r="BD145" t="s">
        <v>44</v>
      </c>
      <c r="BE145" t="s">
        <v>45</v>
      </c>
      <c r="BF145" t="s">
        <v>807</v>
      </c>
      <c r="BG145">
        <v>1024311</v>
      </c>
      <c r="BJ145">
        <v>0</v>
      </c>
      <c r="BK145" t="s">
        <v>821</v>
      </c>
      <c r="BM145" t="s">
        <v>230</v>
      </c>
      <c r="BN145">
        <v>60002363</v>
      </c>
      <c r="BO145">
        <v>2163</v>
      </c>
      <c r="BP145">
        <v>1024311</v>
      </c>
      <c r="BQ145">
        <v>0</v>
      </c>
      <c r="BS145">
        <v>985100010960569</v>
      </c>
      <c r="BT145" t="s">
        <v>807</v>
      </c>
      <c r="BU145" t="s">
        <v>222</v>
      </c>
      <c r="BX145">
        <v>72</v>
      </c>
      <c r="CB145">
        <v>160</v>
      </c>
    </row>
    <row r="146" spans="1:80" hidden="1" x14ac:dyDescent="0.25">
      <c r="A146">
        <v>1172093</v>
      </c>
      <c r="B146" t="s">
        <v>822</v>
      </c>
      <c r="C146" t="s">
        <v>823</v>
      </c>
      <c r="D146" t="s">
        <v>824</v>
      </c>
      <c r="E146" t="s">
        <v>825</v>
      </c>
      <c r="F146" t="s">
        <v>826</v>
      </c>
      <c r="G146" t="s">
        <v>719</v>
      </c>
      <c r="H146" t="s">
        <v>254</v>
      </c>
      <c r="I146">
        <v>4455</v>
      </c>
      <c r="J146" t="s">
        <v>827</v>
      </c>
      <c r="L146">
        <v>61427279288</v>
      </c>
      <c r="M146" t="s">
        <v>828</v>
      </c>
      <c r="N146" t="s">
        <v>230</v>
      </c>
      <c r="O146" s="21">
        <v>37667</v>
      </c>
      <c r="P146">
        <v>11</v>
      </c>
      <c r="Q146" t="s">
        <v>514</v>
      </c>
      <c r="R146">
        <v>1016274</v>
      </c>
      <c r="T146" t="s">
        <v>221</v>
      </c>
      <c r="V146" t="s">
        <v>222</v>
      </c>
      <c r="W146" t="s">
        <v>829</v>
      </c>
      <c r="X146" t="s">
        <v>829</v>
      </c>
      <c r="Y146">
        <v>427279288</v>
      </c>
      <c r="Z146" t="s">
        <v>830</v>
      </c>
      <c r="AC146" s="21">
        <v>43601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 s="21">
        <v>43610</v>
      </c>
      <c r="AW146" s="21">
        <v>43611</v>
      </c>
      <c r="AX146" t="s">
        <v>831</v>
      </c>
      <c r="AY146" t="s">
        <v>832</v>
      </c>
      <c r="AZ146" t="s">
        <v>833</v>
      </c>
      <c r="BA146" t="s">
        <v>834</v>
      </c>
      <c r="BC146">
        <v>0</v>
      </c>
      <c r="BD146" t="s">
        <v>84</v>
      </c>
      <c r="BE146" t="s">
        <v>85</v>
      </c>
      <c r="BF146" t="s">
        <v>824</v>
      </c>
      <c r="BG146">
        <v>1016274</v>
      </c>
      <c r="BJ146">
        <v>0</v>
      </c>
      <c r="BK146" t="s">
        <v>835</v>
      </c>
      <c r="BL146" t="s">
        <v>269</v>
      </c>
      <c r="BM146" t="s">
        <v>230</v>
      </c>
      <c r="BN146">
        <v>60012621</v>
      </c>
      <c r="BO146">
        <v>7641</v>
      </c>
      <c r="BP146">
        <v>1016274</v>
      </c>
      <c r="BQ146">
        <v>0</v>
      </c>
      <c r="BS146">
        <v>985100010855610</v>
      </c>
      <c r="BT146" t="s">
        <v>824</v>
      </c>
      <c r="BU146" t="s">
        <v>222</v>
      </c>
      <c r="BX146">
        <v>73</v>
      </c>
      <c r="CB146">
        <v>65</v>
      </c>
    </row>
    <row r="147" spans="1:80" hidden="1" x14ac:dyDescent="0.25">
      <c r="A147">
        <v>1172124</v>
      </c>
      <c r="B147" t="s">
        <v>836</v>
      </c>
      <c r="C147" t="s">
        <v>837</v>
      </c>
      <c r="D147" t="s">
        <v>838</v>
      </c>
      <c r="E147" t="s">
        <v>839</v>
      </c>
      <c r="G147" t="s">
        <v>840</v>
      </c>
      <c r="H147" t="s">
        <v>254</v>
      </c>
      <c r="I147">
        <v>4370</v>
      </c>
      <c r="J147" t="s">
        <v>800</v>
      </c>
      <c r="L147">
        <v>447644808</v>
      </c>
      <c r="M147" t="s">
        <v>841</v>
      </c>
      <c r="N147" t="s">
        <v>219</v>
      </c>
      <c r="O147" s="21">
        <v>37261</v>
      </c>
      <c r="P147">
        <v>12</v>
      </c>
      <c r="Q147" t="s">
        <v>371</v>
      </c>
      <c r="R147">
        <v>1020904</v>
      </c>
      <c r="T147" t="s">
        <v>221</v>
      </c>
      <c r="V147" t="s">
        <v>222</v>
      </c>
      <c r="W147" t="s">
        <v>842</v>
      </c>
      <c r="X147" t="s">
        <v>842</v>
      </c>
      <c r="Y147">
        <v>413756026</v>
      </c>
      <c r="AC147" s="21">
        <v>43599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 s="21">
        <v>43608</v>
      </c>
      <c r="AW147" s="21">
        <v>43611</v>
      </c>
      <c r="BC147">
        <v>0</v>
      </c>
      <c r="BD147" t="s">
        <v>88</v>
      </c>
      <c r="BE147" t="s">
        <v>89</v>
      </c>
      <c r="BF147" t="s">
        <v>838</v>
      </c>
      <c r="BG147">
        <v>1020904</v>
      </c>
      <c r="BJ147">
        <v>0</v>
      </c>
      <c r="BK147" t="s">
        <v>843</v>
      </c>
      <c r="BM147" t="s">
        <v>230</v>
      </c>
      <c r="BN147">
        <v>40019351</v>
      </c>
      <c r="BO147">
        <v>2050</v>
      </c>
      <c r="BP147">
        <v>1020904</v>
      </c>
      <c r="BQ147">
        <v>0</v>
      </c>
      <c r="BS147">
        <v>956000008446546</v>
      </c>
      <c r="BT147" t="s">
        <v>838</v>
      </c>
      <c r="BU147" t="s">
        <v>222</v>
      </c>
      <c r="BX147">
        <v>75</v>
      </c>
      <c r="CB147">
        <v>110</v>
      </c>
    </row>
    <row r="148" spans="1:80" hidden="1" x14ac:dyDescent="0.25">
      <c r="A148">
        <v>1172124</v>
      </c>
      <c r="B148" t="s">
        <v>836</v>
      </c>
      <c r="C148" t="s">
        <v>837</v>
      </c>
      <c r="D148" t="s">
        <v>838</v>
      </c>
      <c r="E148" t="s">
        <v>839</v>
      </c>
      <c r="G148" t="s">
        <v>840</v>
      </c>
      <c r="H148" t="s">
        <v>254</v>
      </c>
      <c r="I148">
        <v>4370</v>
      </c>
      <c r="J148" t="s">
        <v>800</v>
      </c>
      <c r="L148">
        <v>447644808</v>
      </c>
      <c r="M148" t="s">
        <v>841</v>
      </c>
      <c r="N148" t="s">
        <v>219</v>
      </c>
      <c r="O148" s="21">
        <v>37261</v>
      </c>
      <c r="P148">
        <v>12</v>
      </c>
      <c r="Q148" t="s">
        <v>371</v>
      </c>
      <c r="R148">
        <v>1020904</v>
      </c>
      <c r="T148" t="s">
        <v>221</v>
      </c>
      <c r="V148" t="s">
        <v>222</v>
      </c>
      <c r="W148" t="s">
        <v>842</v>
      </c>
      <c r="X148" t="s">
        <v>842</v>
      </c>
      <c r="Y148">
        <v>413756026</v>
      </c>
      <c r="AC148" s="21">
        <v>43599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 s="21">
        <v>43608</v>
      </c>
      <c r="AW148" s="21">
        <v>43611</v>
      </c>
      <c r="BC148">
        <v>0</v>
      </c>
      <c r="BD148" t="s">
        <v>84</v>
      </c>
      <c r="BE148" t="s">
        <v>85</v>
      </c>
      <c r="BF148" t="s">
        <v>838</v>
      </c>
      <c r="BG148">
        <v>1020904</v>
      </c>
      <c r="BJ148">
        <v>0</v>
      </c>
      <c r="BK148" t="s">
        <v>843</v>
      </c>
      <c r="BM148" t="s">
        <v>230</v>
      </c>
      <c r="BN148">
        <v>40019351</v>
      </c>
      <c r="BO148">
        <v>2050</v>
      </c>
      <c r="BP148">
        <v>1020904</v>
      </c>
      <c r="BQ148">
        <v>0</v>
      </c>
      <c r="BS148">
        <v>956000008446546</v>
      </c>
      <c r="BT148" t="s">
        <v>838</v>
      </c>
      <c r="BU148" t="s">
        <v>222</v>
      </c>
      <c r="BX148">
        <v>75</v>
      </c>
      <c r="CB148">
        <v>110</v>
      </c>
    </row>
    <row r="149" spans="1:80" hidden="1" x14ac:dyDescent="0.25">
      <c r="A149">
        <v>1172273</v>
      </c>
      <c r="B149" t="s">
        <v>844</v>
      </c>
      <c r="C149" t="s">
        <v>845</v>
      </c>
      <c r="D149" t="s">
        <v>846</v>
      </c>
      <c r="E149">
        <v>296</v>
      </c>
      <c r="F149" t="s">
        <v>847</v>
      </c>
      <c r="G149" t="s">
        <v>848</v>
      </c>
      <c r="H149" t="s">
        <v>254</v>
      </c>
      <c r="I149">
        <v>4362</v>
      </c>
      <c r="J149" t="s">
        <v>849</v>
      </c>
      <c r="L149">
        <v>467750748</v>
      </c>
      <c r="M149" t="s">
        <v>850</v>
      </c>
      <c r="N149" t="s">
        <v>219</v>
      </c>
      <c r="O149" s="21">
        <v>38427</v>
      </c>
      <c r="P149">
        <v>9</v>
      </c>
      <c r="Q149" t="s">
        <v>371</v>
      </c>
      <c r="R149">
        <v>1019715</v>
      </c>
      <c r="T149" t="s">
        <v>221</v>
      </c>
      <c r="V149" t="s">
        <v>222</v>
      </c>
      <c r="W149" t="s">
        <v>851</v>
      </c>
      <c r="Y149">
        <v>467750748</v>
      </c>
      <c r="AC149" s="21">
        <v>43599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 s="21">
        <v>43608</v>
      </c>
      <c r="AW149" s="21">
        <v>43611</v>
      </c>
      <c r="BC149">
        <v>0</v>
      </c>
      <c r="BD149" t="s">
        <v>50</v>
      </c>
      <c r="BE149" t="s">
        <v>51</v>
      </c>
      <c r="BF149" t="s">
        <v>846</v>
      </c>
      <c r="BG149">
        <v>1019715</v>
      </c>
      <c r="BH149" t="s">
        <v>845</v>
      </c>
      <c r="BI149">
        <v>1019715</v>
      </c>
      <c r="BJ149">
        <v>0</v>
      </c>
      <c r="BK149" t="s">
        <v>852</v>
      </c>
      <c r="BM149" t="s">
        <v>230</v>
      </c>
      <c r="BN149">
        <v>1019715</v>
      </c>
      <c r="BO149">
        <v>2235</v>
      </c>
      <c r="BQ149">
        <v>0</v>
      </c>
      <c r="BU149" t="s">
        <v>222</v>
      </c>
      <c r="BX149">
        <v>79</v>
      </c>
      <c r="CB149">
        <v>110</v>
      </c>
    </row>
    <row r="150" spans="1:80" hidden="1" x14ac:dyDescent="0.25">
      <c r="A150">
        <v>1172273</v>
      </c>
      <c r="B150" t="s">
        <v>844</v>
      </c>
      <c r="C150" t="s">
        <v>845</v>
      </c>
      <c r="D150" t="s">
        <v>846</v>
      </c>
      <c r="E150">
        <v>296</v>
      </c>
      <c r="F150" t="s">
        <v>847</v>
      </c>
      <c r="G150" t="s">
        <v>848</v>
      </c>
      <c r="H150" t="s">
        <v>254</v>
      </c>
      <c r="I150">
        <v>4362</v>
      </c>
      <c r="J150" t="s">
        <v>849</v>
      </c>
      <c r="L150">
        <v>467750748</v>
      </c>
      <c r="M150" t="s">
        <v>850</v>
      </c>
      <c r="N150" t="s">
        <v>219</v>
      </c>
      <c r="O150" s="21">
        <v>38427</v>
      </c>
      <c r="P150">
        <v>9</v>
      </c>
      <c r="Q150" t="s">
        <v>371</v>
      </c>
      <c r="R150">
        <v>1019715</v>
      </c>
      <c r="T150" t="s">
        <v>221</v>
      </c>
      <c r="V150" t="s">
        <v>222</v>
      </c>
      <c r="W150" t="s">
        <v>851</v>
      </c>
      <c r="Y150">
        <v>467750748</v>
      </c>
      <c r="AC150" s="21">
        <v>43599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 s="21">
        <v>43608</v>
      </c>
      <c r="AW150" s="21">
        <v>43611</v>
      </c>
      <c r="BC150">
        <v>0</v>
      </c>
      <c r="BD150" t="s">
        <v>52</v>
      </c>
      <c r="BE150" t="s">
        <v>53</v>
      </c>
      <c r="BF150" t="s">
        <v>846</v>
      </c>
      <c r="BG150">
        <v>1019715</v>
      </c>
      <c r="BH150" t="s">
        <v>845</v>
      </c>
      <c r="BI150">
        <v>1019715</v>
      </c>
      <c r="BJ150">
        <v>0</v>
      </c>
      <c r="BK150" t="s">
        <v>852</v>
      </c>
      <c r="BM150" t="s">
        <v>230</v>
      </c>
      <c r="BN150">
        <v>1019715</v>
      </c>
      <c r="BO150">
        <v>2235</v>
      </c>
      <c r="BQ150">
        <v>0</v>
      </c>
      <c r="BU150" t="s">
        <v>222</v>
      </c>
      <c r="BX150">
        <v>79</v>
      </c>
      <c r="CB150">
        <v>110</v>
      </c>
    </row>
    <row r="151" spans="1:80" hidden="1" x14ac:dyDescent="0.25">
      <c r="A151">
        <v>1172277</v>
      </c>
      <c r="B151" t="s">
        <v>507</v>
      </c>
      <c r="C151" t="s">
        <v>853</v>
      </c>
      <c r="D151" t="s">
        <v>120</v>
      </c>
      <c r="E151" t="s">
        <v>854</v>
      </c>
      <c r="G151" t="s">
        <v>855</v>
      </c>
      <c r="H151" t="s">
        <v>216</v>
      </c>
      <c r="I151">
        <v>4350</v>
      </c>
      <c r="J151" t="s">
        <v>856</v>
      </c>
      <c r="L151">
        <v>447176007</v>
      </c>
      <c r="M151" t="s">
        <v>857</v>
      </c>
      <c r="N151" t="s">
        <v>219</v>
      </c>
      <c r="O151" s="21">
        <v>39848</v>
      </c>
      <c r="P151">
        <v>5</v>
      </c>
      <c r="Q151" t="s">
        <v>121</v>
      </c>
      <c r="R151">
        <v>1027841</v>
      </c>
      <c r="T151" t="s">
        <v>221</v>
      </c>
      <c r="V151" t="s">
        <v>222</v>
      </c>
      <c r="W151" t="s">
        <v>858</v>
      </c>
      <c r="X151" t="s">
        <v>858</v>
      </c>
      <c r="Y151">
        <v>447176007</v>
      </c>
      <c r="Z151" t="s">
        <v>272</v>
      </c>
      <c r="AC151" s="21">
        <v>43599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 s="21">
        <v>43609</v>
      </c>
      <c r="AW151" s="21">
        <v>43610</v>
      </c>
      <c r="BC151">
        <v>0</v>
      </c>
      <c r="BD151" t="s">
        <v>0</v>
      </c>
      <c r="BE151" t="s">
        <v>15</v>
      </c>
      <c r="BF151" t="s">
        <v>120</v>
      </c>
      <c r="BG151">
        <v>1027841</v>
      </c>
      <c r="BJ151">
        <v>0</v>
      </c>
      <c r="BK151" t="s">
        <v>859</v>
      </c>
      <c r="BM151" t="s">
        <v>230</v>
      </c>
      <c r="BN151">
        <v>60017396</v>
      </c>
      <c r="BO151">
        <v>7986</v>
      </c>
      <c r="BP151">
        <v>1027840</v>
      </c>
      <c r="BQ151">
        <v>0</v>
      </c>
      <c r="BS151">
        <v>985170002911993</v>
      </c>
      <c r="BT151" t="s">
        <v>858</v>
      </c>
      <c r="BU151" t="s">
        <v>222</v>
      </c>
      <c r="BX151">
        <v>80</v>
      </c>
      <c r="CB151">
        <v>110</v>
      </c>
    </row>
    <row r="152" spans="1:80" hidden="1" x14ac:dyDescent="0.25">
      <c r="A152">
        <v>1172277</v>
      </c>
      <c r="B152" t="s">
        <v>507</v>
      </c>
      <c r="C152" t="s">
        <v>853</v>
      </c>
      <c r="D152" t="s">
        <v>120</v>
      </c>
      <c r="E152" t="s">
        <v>854</v>
      </c>
      <c r="G152" t="s">
        <v>855</v>
      </c>
      <c r="H152" t="s">
        <v>216</v>
      </c>
      <c r="I152">
        <v>4350</v>
      </c>
      <c r="J152" t="s">
        <v>856</v>
      </c>
      <c r="L152">
        <v>447176007</v>
      </c>
      <c r="M152" t="s">
        <v>857</v>
      </c>
      <c r="N152" t="s">
        <v>219</v>
      </c>
      <c r="O152" s="21">
        <v>39848</v>
      </c>
      <c r="P152">
        <v>5</v>
      </c>
      <c r="Q152" t="s">
        <v>121</v>
      </c>
      <c r="R152">
        <v>1027841</v>
      </c>
      <c r="T152" t="s">
        <v>221</v>
      </c>
      <c r="V152" t="s">
        <v>222</v>
      </c>
      <c r="W152" t="s">
        <v>858</v>
      </c>
      <c r="X152" t="s">
        <v>858</v>
      </c>
      <c r="Y152">
        <v>447176007</v>
      </c>
      <c r="Z152" t="s">
        <v>272</v>
      </c>
      <c r="AC152" s="21">
        <v>43599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 s="21">
        <v>43609</v>
      </c>
      <c r="AW152" s="21">
        <v>43610</v>
      </c>
      <c r="BC152">
        <v>0</v>
      </c>
      <c r="BD152" t="s">
        <v>74</v>
      </c>
      <c r="BE152" t="s">
        <v>75</v>
      </c>
      <c r="BF152" t="s">
        <v>120</v>
      </c>
      <c r="BG152">
        <v>1027841</v>
      </c>
      <c r="BJ152">
        <v>0</v>
      </c>
      <c r="BK152" t="s">
        <v>859</v>
      </c>
      <c r="BM152" t="s">
        <v>230</v>
      </c>
      <c r="BN152">
        <v>60017396</v>
      </c>
      <c r="BO152">
        <v>7986</v>
      </c>
      <c r="BP152">
        <v>1027840</v>
      </c>
      <c r="BQ152">
        <v>0</v>
      </c>
      <c r="BS152">
        <v>985170002911993</v>
      </c>
      <c r="BT152" t="s">
        <v>858</v>
      </c>
      <c r="BU152" t="s">
        <v>222</v>
      </c>
      <c r="BX152">
        <v>80</v>
      </c>
      <c r="CB152">
        <v>110</v>
      </c>
    </row>
    <row r="153" spans="1:80" hidden="1" x14ac:dyDescent="0.25">
      <c r="A153">
        <v>1172291</v>
      </c>
      <c r="B153" t="s">
        <v>860</v>
      </c>
      <c r="C153" t="s">
        <v>861</v>
      </c>
      <c r="D153" t="s">
        <v>862</v>
      </c>
      <c r="E153" t="s">
        <v>863</v>
      </c>
      <c r="G153" t="s">
        <v>864</v>
      </c>
      <c r="H153" t="s">
        <v>368</v>
      </c>
      <c r="I153">
        <v>4352</v>
      </c>
      <c r="J153" t="s">
        <v>865</v>
      </c>
      <c r="L153">
        <v>438396604</v>
      </c>
      <c r="M153" t="s">
        <v>866</v>
      </c>
      <c r="N153" t="s">
        <v>219</v>
      </c>
      <c r="O153" s="21">
        <v>38783</v>
      </c>
      <c r="P153">
        <v>8</v>
      </c>
      <c r="Q153" t="s">
        <v>514</v>
      </c>
      <c r="R153">
        <v>4101816</v>
      </c>
      <c r="T153" t="s">
        <v>221</v>
      </c>
      <c r="V153" t="s">
        <v>222</v>
      </c>
      <c r="W153" t="s">
        <v>867</v>
      </c>
      <c r="X153" t="s">
        <v>868</v>
      </c>
      <c r="Y153">
        <v>438350920</v>
      </c>
      <c r="AC153" s="21">
        <v>43599</v>
      </c>
      <c r="AD153">
        <v>1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1</v>
      </c>
      <c r="AK153">
        <v>2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 s="21">
        <v>43609</v>
      </c>
      <c r="AW153" s="21">
        <v>43611</v>
      </c>
      <c r="AZ153" t="s">
        <v>869</v>
      </c>
      <c r="BA153" t="s">
        <v>870</v>
      </c>
      <c r="BC153">
        <v>0</v>
      </c>
      <c r="BD153" t="s">
        <v>3</v>
      </c>
      <c r="BE153" t="s">
        <v>23</v>
      </c>
      <c r="BF153" t="s">
        <v>862</v>
      </c>
      <c r="BG153">
        <v>4101816</v>
      </c>
      <c r="BJ153">
        <v>0</v>
      </c>
      <c r="BK153" t="s">
        <v>871</v>
      </c>
      <c r="BL153" t="s">
        <v>248</v>
      </c>
      <c r="BM153" t="s">
        <v>230</v>
      </c>
      <c r="BN153">
        <v>22002094</v>
      </c>
      <c r="BO153">
        <v>7955</v>
      </c>
      <c r="BP153">
        <v>4101816</v>
      </c>
      <c r="BQ153">
        <v>0</v>
      </c>
      <c r="BS153">
        <v>956000008907797</v>
      </c>
      <c r="BT153" t="s">
        <v>862</v>
      </c>
      <c r="BU153" t="s">
        <v>222</v>
      </c>
      <c r="BX153">
        <v>81</v>
      </c>
      <c r="CB153">
        <v>275</v>
      </c>
    </row>
    <row r="154" spans="1:80" hidden="1" x14ac:dyDescent="0.25">
      <c r="A154">
        <v>1172291</v>
      </c>
      <c r="B154" t="s">
        <v>860</v>
      </c>
      <c r="C154" t="s">
        <v>861</v>
      </c>
      <c r="D154" t="s">
        <v>862</v>
      </c>
      <c r="E154" t="s">
        <v>863</v>
      </c>
      <c r="G154" t="s">
        <v>864</v>
      </c>
      <c r="H154" t="s">
        <v>368</v>
      </c>
      <c r="I154">
        <v>4352</v>
      </c>
      <c r="J154" t="s">
        <v>865</v>
      </c>
      <c r="L154">
        <v>438396604</v>
      </c>
      <c r="M154" t="s">
        <v>866</v>
      </c>
      <c r="N154" t="s">
        <v>219</v>
      </c>
      <c r="O154" s="21">
        <v>38783</v>
      </c>
      <c r="P154">
        <v>8</v>
      </c>
      <c r="Q154" t="s">
        <v>514</v>
      </c>
      <c r="R154">
        <v>4101816</v>
      </c>
      <c r="T154" t="s">
        <v>221</v>
      </c>
      <c r="V154" t="s">
        <v>222</v>
      </c>
      <c r="W154" t="s">
        <v>867</v>
      </c>
      <c r="X154" t="s">
        <v>868</v>
      </c>
      <c r="Y154">
        <v>438350920</v>
      </c>
      <c r="AC154" s="21">
        <v>43599</v>
      </c>
      <c r="AD154">
        <v>1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1</v>
      </c>
      <c r="AK154">
        <v>2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 s="21">
        <v>43609</v>
      </c>
      <c r="AW154" s="21">
        <v>43611</v>
      </c>
      <c r="AZ154" t="s">
        <v>869</v>
      </c>
      <c r="BA154" t="s">
        <v>870</v>
      </c>
      <c r="BC154">
        <v>0</v>
      </c>
      <c r="BD154" t="s">
        <v>54</v>
      </c>
      <c r="BE154" t="s">
        <v>55</v>
      </c>
      <c r="BF154" t="s">
        <v>862</v>
      </c>
      <c r="BG154">
        <v>4101816</v>
      </c>
      <c r="BJ154">
        <v>0</v>
      </c>
      <c r="BK154" t="s">
        <v>871</v>
      </c>
      <c r="BL154" t="s">
        <v>248</v>
      </c>
      <c r="BM154" t="s">
        <v>230</v>
      </c>
      <c r="BN154">
        <v>22002094</v>
      </c>
      <c r="BO154">
        <v>7955</v>
      </c>
      <c r="BP154">
        <v>4101816</v>
      </c>
      <c r="BQ154">
        <v>0</v>
      </c>
      <c r="BS154">
        <v>956000008907797</v>
      </c>
      <c r="BT154" t="s">
        <v>862</v>
      </c>
      <c r="BU154" t="s">
        <v>222</v>
      </c>
      <c r="BX154">
        <v>81</v>
      </c>
      <c r="CB154">
        <v>275</v>
      </c>
    </row>
    <row r="155" spans="1:80" hidden="1" x14ac:dyDescent="0.25">
      <c r="A155">
        <v>1172291</v>
      </c>
      <c r="B155" t="s">
        <v>860</v>
      </c>
      <c r="C155" t="s">
        <v>861</v>
      </c>
      <c r="D155" t="s">
        <v>862</v>
      </c>
      <c r="E155" t="s">
        <v>863</v>
      </c>
      <c r="G155" t="s">
        <v>864</v>
      </c>
      <c r="H155" t="s">
        <v>368</v>
      </c>
      <c r="I155">
        <v>4352</v>
      </c>
      <c r="J155" t="s">
        <v>865</v>
      </c>
      <c r="L155">
        <v>438396604</v>
      </c>
      <c r="M155" t="s">
        <v>866</v>
      </c>
      <c r="N155" t="s">
        <v>219</v>
      </c>
      <c r="O155" s="21">
        <v>38783</v>
      </c>
      <c r="P155">
        <v>8</v>
      </c>
      <c r="Q155" t="s">
        <v>514</v>
      </c>
      <c r="R155">
        <v>4101816</v>
      </c>
      <c r="T155" t="s">
        <v>221</v>
      </c>
      <c r="V155" t="s">
        <v>222</v>
      </c>
      <c r="W155" t="s">
        <v>867</v>
      </c>
      <c r="X155" t="s">
        <v>868</v>
      </c>
      <c r="Y155">
        <v>438350920</v>
      </c>
      <c r="AC155" s="21">
        <v>43599</v>
      </c>
      <c r="AD155">
        <v>1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1</v>
      </c>
      <c r="AK155">
        <v>2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 s="21">
        <v>43609</v>
      </c>
      <c r="AW155" s="21">
        <v>43611</v>
      </c>
      <c r="AZ155" t="s">
        <v>869</v>
      </c>
      <c r="BA155" t="s">
        <v>870</v>
      </c>
      <c r="BC155">
        <v>0</v>
      </c>
      <c r="BD155" t="s">
        <v>60</v>
      </c>
      <c r="BE155" t="s">
        <v>61</v>
      </c>
      <c r="BF155" t="s">
        <v>862</v>
      </c>
      <c r="BG155">
        <v>4101816</v>
      </c>
      <c r="BJ155">
        <v>0</v>
      </c>
      <c r="BK155" t="s">
        <v>871</v>
      </c>
      <c r="BL155" t="s">
        <v>248</v>
      </c>
      <c r="BM155" t="s">
        <v>230</v>
      </c>
      <c r="BN155">
        <v>22002094</v>
      </c>
      <c r="BO155">
        <v>7955</v>
      </c>
      <c r="BP155">
        <v>4101816</v>
      </c>
      <c r="BQ155">
        <v>0</v>
      </c>
      <c r="BS155">
        <v>956000008907797</v>
      </c>
      <c r="BT155" t="s">
        <v>862</v>
      </c>
      <c r="BU155" t="s">
        <v>222</v>
      </c>
      <c r="BX155">
        <v>81</v>
      </c>
      <c r="CB155">
        <v>275</v>
      </c>
    </row>
    <row r="156" spans="1:80" hidden="1" x14ac:dyDescent="0.25">
      <c r="A156">
        <v>1172327</v>
      </c>
      <c r="B156" t="s">
        <v>872</v>
      </c>
      <c r="C156" t="s">
        <v>873</v>
      </c>
      <c r="D156" t="s">
        <v>874</v>
      </c>
      <c r="E156" t="s">
        <v>875</v>
      </c>
      <c r="G156" t="s">
        <v>352</v>
      </c>
      <c r="H156" t="s">
        <v>254</v>
      </c>
      <c r="I156">
        <v>4209</v>
      </c>
      <c r="J156" t="s">
        <v>876</v>
      </c>
      <c r="L156">
        <v>499775710</v>
      </c>
      <c r="M156" t="s">
        <v>877</v>
      </c>
      <c r="N156" t="s">
        <v>219</v>
      </c>
      <c r="O156" s="21">
        <v>38370</v>
      </c>
      <c r="P156">
        <v>9</v>
      </c>
      <c r="Q156" t="s">
        <v>878</v>
      </c>
      <c r="R156">
        <v>4014006</v>
      </c>
      <c r="T156" t="s">
        <v>221</v>
      </c>
      <c r="V156" t="s">
        <v>222</v>
      </c>
      <c r="W156" t="s">
        <v>879</v>
      </c>
      <c r="X156" t="s">
        <v>879</v>
      </c>
      <c r="Y156">
        <v>499775710</v>
      </c>
      <c r="AC156" s="21">
        <v>43599</v>
      </c>
      <c r="AD156">
        <v>1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1</v>
      </c>
      <c r="AK156">
        <v>2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 s="21">
        <v>43608</v>
      </c>
      <c r="AW156" s="21">
        <v>43610</v>
      </c>
      <c r="AZ156" t="s">
        <v>880</v>
      </c>
      <c r="BA156" t="s">
        <v>881</v>
      </c>
      <c r="BC156">
        <v>0</v>
      </c>
      <c r="BD156" t="s">
        <v>2</v>
      </c>
      <c r="BE156" t="s">
        <v>24</v>
      </c>
      <c r="BF156" t="s">
        <v>874</v>
      </c>
      <c r="BG156">
        <v>4014006</v>
      </c>
      <c r="BJ156">
        <v>0</v>
      </c>
      <c r="BK156" t="s">
        <v>882</v>
      </c>
      <c r="BL156" t="s">
        <v>248</v>
      </c>
      <c r="BM156" t="s">
        <v>230</v>
      </c>
      <c r="BN156">
        <v>30045873</v>
      </c>
      <c r="BO156">
        <v>2201</v>
      </c>
      <c r="BP156">
        <v>4010897</v>
      </c>
      <c r="BQ156">
        <v>0</v>
      </c>
      <c r="BS156" t="s">
        <v>883</v>
      </c>
      <c r="BT156" t="s">
        <v>884</v>
      </c>
      <c r="BU156" t="s">
        <v>222</v>
      </c>
      <c r="BX156">
        <v>82</v>
      </c>
      <c r="CB156">
        <v>230</v>
      </c>
    </row>
    <row r="157" spans="1:80" hidden="1" x14ac:dyDescent="0.25">
      <c r="A157">
        <v>1172327</v>
      </c>
      <c r="B157" t="s">
        <v>872</v>
      </c>
      <c r="C157" t="s">
        <v>873</v>
      </c>
      <c r="D157" t="s">
        <v>874</v>
      </c>
      <c r="E157" t="s">
        <v>875</v>
      </c>
      <c r="G157" t="s">
        <v>352</v>
      </c>
      <c r="H157" t="s">
        <v>254</v>
      </c>
      <c r="I157">
        <v>4209</v>
      </c>
      <c r="J157" t="s">
        <v>876</v>
      </c>
      <c r="L157">
        <v>499775710</v>
      </c>
      <c r="M157" t="s">
        <v>877</v>
      </c>
      <c r="N157" t="s">
        <v>219</v>
      </c>
      <c r="O157" s="21">
        <v>38370</v>
      </c>
      <c r="P157">
        <v>9</v>
      </c>
      <c r="Q157" t="s">
        <v>878</v>
      </c>
      <c r="R157">
        <v>4014006</v>
      </c>
      <c r="T157" t="s">
        <v>221</v>
      </c>
      <c r="V157" t="s">
        <v>222</v>
      </c>
      <c r="W157" t="s">
        <v>879</v>
      </c>
      <c r="X157" t="s">
        <v>879</v>
      </c>
      <c r="Y157">
        <v>499775710</v>
      </c>
      <c r="AC157" s="21">
        <v>43599</v>
      </c>
      <c r="AD157">
        <v>1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1</v>
      </c>
      <c r="AK157">
        <v>2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 s="21">
        <v>43608</v>
      </c>
      <c r="AW157" s="21">
        <v>43610</v>
      </c>
      <c r="AZ157" t="s">
        <v>880</v>
      </c>
      <c r="BA157" t="s">
        <v>881</v>
      </c>
      <c r="BC157">
        <v>0</v>
      </c>
      <c r="BD157" t="s">
        <v>60</v>
      </c>
      <c r="BE157" t="s">
        <v>61</v>
      </c>
      <c r="BF157" t="s">
        <v>874</v>
      </c>
      <c r="BG157">
        <v>4014006</v>
      </c>
      <c r="BJ157">
        <v>0</v>
      </c>
      <c r="BK157" t="s">
        <v>882</v>
      </c>
      <c r="BL157" t="s">
        <v>248</v>
      </c>
      <c r="BM157" t="s">
        <v>230</v>
      </c>
      <c r="BN157">
        <v>30045873</v>
      </c>
      <c r="BO157">
        <v>2201</v>
      </c>
      <c r="BP157">
        <v>4010897</v>
      </c>
      <c r="BQ157">
        <v>0</v>
      </c>
      <c r="BS157" t="s">
        <v>883</v>
      </c>
      <c r="BT157" t="s">
        <v>884</v>
      </c>
      <c r="BU157" t="s">
        <v>222</v>
      </c>
      <c r="BX157">
        <v>82</v>
      </c>
      <c r="CB157">
        <v>230</v>
      </c>
    </row>
    <row r="158" spans="1:80" hidden="1" x14ac:dyDescent="0.25">
      <c r="A158">
        <v>1172374</v>
      </c>
      <c r="B158" t="s">
        <v>885</v>
      </c>
      <c r="C158" t="s">
        <v>886</v>
      </c>
      <c r="D158" t="s">
        <v>887</v>
      </c>
      <c r="E158" t="s">
        <v>888</v>
      </c>
      <c r="G158" t="s">
        <v>889</v>
      </c>
      <c r="H158" t="s">
        <v>216</v>
      </c>
      <c r="I158">
        <v>4069</v>
      </c>
      <c r="J158" t="s">
        <v>890</v>
      </c>
      <c r="L158">
        <v>411757451</v>
      </c>
      <c r="M158" t="s">
        <v>891</v>
      </c>
      <c r="N158" t="s">
        <v>219</v>
      </c>
      <c r="O158" s="21">
        <v>38547</v>
      </c>
      <c r="P158">
        <v>8</v>
      </c>
      <c r="Q158" t="s">
        <v>399</v>
      </c>
      <c r="R158">
        <v>1011315</v>
      </c>
      <c r="T158" t="s">
        <v>221</v>
      </c>
      <c r="V158" t="s">
        <v>222</v>
      </c>
      <c r="W158" t="s">
        <v>892</v>
      </c>
      <c r="X158" t="s">
        <v>893</v>
      </c>
      <c r="Y158">
        <v>409500934</v>
      </c>
      <c r="AC158" s="21">
        <v>43599</v>
      </c>
      <c r="AD158">
        <v>2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1</v>
      </c>
      <c r="AK158">
        <v>2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 s="21">
        <v>43609</v>
      </c>
      <c r="AW158" s="21">
        <v>43611</v>
      </c>
      <c r="AX158" t="s">
        <v>399</v>
      </c>
      <c r="AY158" t="s">
        <v>892</v>
      </c>
      <c r="AZ158" t="s">
        <v>894</v>
      </c>
      <c r="BC158">
        <v>0</v>
      </c>
      <c r="BD158" t="s">
        <v>21</v>
      </c>
      <c r="BE158" t="s">
        <v>22</v>
      </c>
      <c r="BF158" t="s">
        <v>887</v>
      </c>
      <c r="BG158">
        <v>1011315</v>
      </c>
      <c r="BJ158">
        <v>0</v>
      </c>
      <c r="BK158" t="s">
        <v>895</v>
      </c>
      <c r="BL158" t="s">
        <v>269</v>
      </c>
      <c r="BM158" t="s">
        <v>230</v>
      </c>
      <c r="BN158">
        <v>30046685</v>
      </c>
      <c r="BO158">
        <v>6506</v>
      </c>
      <c r="BP158">
        <v>1011315</v>
      </c>
      <c r="BQ158">
        <v>0</v>
      </c>
      <c r="BS158">
        <v>956000002456110</v>
      </c>
      <c r="BT158" t="s">
        <v>887</v>
      </c>
      <c r="BU158" t="s">
        <v>222</v>
      </c>
      <c r="BX158">
        <v>83</v>
      </c>
      <c r="CB158">
        <v>460</v>
      </c>
    </row>
    <row r="159" spans="1:80" hidden="1" x14ac:dyDescent="0.25">
      <c r="A159">
        <v>1172374</v>
      </c>
      <c r="B159" t="s">
        <v>885</v>
      </c>
      <c r="C159" t="s">
        <v>886</v>
      </c>
      <c r="D159" t="s">
        <v>887</v>
      </c>
      <c r="E159" t="s">
        <v>888</v>
      </c>
      <c r="G159" t="s">
        <v>889</v>
      </c>
      <c r="H159" t="s">
        <v>216</v>
      </c>
      <c r="I159">
        <v>4069</v>
      </c>
      <c r="J159" t="s">
        <v>890</v>
      </c>
      <c r="L159">
        <v>411757451</v>
      </c>
      <c r="M159" t="s">
        <v>891</v>
      </c>
      <c r="N159" t="s">
        <v>219</v>
      </c>
      <c r="O159" s="21">
        <v>38547</v>
      </c>
      <c r="P159">
        <v>8</v>
      </c>
      <c r="Q159" t="s">
        <v>399</v>
      </c>
      <c r="R159">
        <v>1011315</v>
      </c>
      <c r="T159" t="s">
        <v>221</v>
      </c>
      <c r="V159" t="s">
        <v>222</v>
      </c>
      <c r="W159" t="s">
        <v>892</v>
      </c>
      <c r="X159" t="s">
        <v>893</v>
      </c>
      <c r="Y159">
        <v>409500934</v>
      </c>
      <c r="AC159" s="21">
        <v>43599</v>
      </c>
      <c r="AD159">
        <v>2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1</v>
      </c>
      <c r="AK159">
        <v>2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 s="21">
        <v>43609</v>
      </c>
      <c r="AW159" s="21">
        <v>43611</v>
      </c>
      <c r="AX159" t="s">
        <v>399</v>
      </c>
      <c r="AY159" t="s">
        <v>892</v>
      </c>
      <c r="AZ159" t="s">
        <v>894</v>
      </c>
      <c r="BC159">
        <v>0</v>
      </c>
      <c r="BD159" t="s">
        <v>2</v>
      </c>
      <c r="BE159" t="s">
        <v>24</v>
      </c>
      <c r="BF159" t="s">
        <v>887</v>
      </c>
      <c r="BG159">
        <v>1011315</v>
      </c>
      <c r="BJ159">
        <v>0</v>
      </c>
      <c r="BK159" t="s">
        <v>895</v>
      </c>
      <c r="BL159" t="s">
        <v>269</v>
      </c>
      <c r="BM159" t="s">
        <v>230</v>
      </c>
      <c r="BN159">
        <v>30046685</v>
      </c>
      <c r="BO159">
        <v>6506</v>
      </c>
      <c r="BP159">
        <v>1011315</v>
      </c>
      <c r="BQ159">
        <v>0</v>
      </c>
      <c r="BS159">
        <v>956000002456110</v>
      </c>
      <c r="BT159" t="s">
        <v>887</v>
      </c>
      <c r="BU159" t="s">
        <v>222</v>
      </c>
      <c r="BX159">
        <v>83</v>
      </c>
      <c r="CB159">
        <v>460</v>
      </c>
    </row>
    <row r="160" spans="1:80" hidden="1" x14ac:dyDescent="0.25">
      <c r="A160">
        <v>1172374</v>
      </c>
      <c r="B160" t="s">
        <v>885</v>
      </c>
      <c r="C160" t="s">
        <v>886</v>
      </c>
      <c r="D160" t="s">
        <v>887</v>
      </c>
      <c r="E160" t="s">
        <v>888</v>
      </c>
      <c r="G160" t="s">
        <v>889</v>
      </c>
      <c r="H160" t="s">
        <v>216</v>
      </c>
      <c r="I160">
        <v>4069</v>
      </c>
      <c r="J160" t="s">
        <v>890</v>
      </c>
      <c r="L160">
        <v>411757451</v>
      </c>
      <c r="M160" t="s">
        <v>891</v>
      </c>
      <c r="N160" t="s">
        <v>219</v>
      </c>
      <c r="O160" s="21">
        <v>38547</v>
      </c>
      <c r="P160">
        <v>8</v>
      </c>
      <c r="Q160" t="s">
        <v>399</v>
      </c>
      <c r="R160">
        <v>1011315</v>
      </c>
      <c r="T160" t="s">
        <v>221</v>
      </c>
      <c r="V160" t="s">
        <v>222</v>
      </c>
      <c r="W160" t="s">
        <v>892</v>
      </c>
      <c r="X160" t="s">
        <v>893</v>
      </c>
      <c r="Y160">
        <v>409500934</v>
      </c>
      <c r="AC160" s="21">
        <v>43599</v>
      </c>
      <c r="AD160">
        <v>2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1</v>
      </c>
      <c r="AK160">
        <v>2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 s="21">
        <v>43609</v>
      </c>
      <c r="AW160" s="21">
        <v>43611</v>
      </c>
      <c r="AX160" t="s">
        <v>399</v>
      </c>
      <c r="AY160" t="s">
        <v>892</v>
      </c>
      <c r="AZ160" t="s">
        <v>894</v>
      </c>
      <c r="BC160">
        <v>0</v>
      </c>
      <c r="BD160" t="s">
        <v>40</v>
      </c>
      <c r="BE160" t="s">
        <v>41</v>
      </c>
      <c r="BF160" t="s">
        <v>887</v>
      </c>
      <c r="BG160">
        <v>1011315</v>
      </c>
      <c r="BJ160">
        <v>0</v>
      </c>
      <c r="BK160" t="s">
        <v>895</v>
      </c>
      <c r="BL160" t="s">
        <v>269</v>
      </c>
      <c r="BM160" t="s">
        <v>230</v>
      </c>
      <c r="BN160">
        <v>30046685</v>
      </c>
      <c r="BO160">
        <v>6506</v>
      </c>
      <c r="BP160">
        <v>1011315</v>
      </c>
      <c r="BQ160">
        <v>0</v>
      </c>
      <c r="BS160">
        <v>956000002456110</v>
      </c>
      <c r="BT160" t="s">
        <v>887</v>
      </c>
      <c r="BU160" t="s">
        <v>222</v>
      </c>
      <c r="BX160">
        <v>83</v>
      </c>
      <c r="CB160">
        <v>460</v>
      </c>
    </row>
    <row r="161" spans="1:80" hidden="1" x14ac:dyDescent="0.25">
      <c r="A161">
        <v>1172374</v>
      </c>
      <c r="B161" t="s">
        <v>885</v>
      </c>
      <c r="C161" t="s">
        <v>886</v>
      </c>
      <c r="D161" t="s">
        <v>887</v>
      </c>
      <c r="E161" t="s">
        <v>888</v>
      </c>
      <c r="G161" t="s">
        <v>889</v>
      </c>
      <c r="H161" t="s">
        <v>216</v>
      </c>
      <c r="I161">
        <v>4069</v>
      </c>
      <c r="J161" t="s">
        <v>890</v>
      </c>
      <c r="L161">
        <v>411757451</v>
      </c>
      <c r="M161" t="s">
        <v>891</v>
      </c>
      <c r="N161" t="s">
        <v>219</v>
      </c>
      <c r="O161" s="21">
        <v>38547</v>
      </c>
      <c r="P161">
        <v>8</v>
      </c>
      <c r="Q161" t="s">
        <v>399</v>
      </c>
      <c r="R161">
        <v>1011315</v>
      </c>
      <c r="T161" t="s">
        <v>221</v>
      </c>
      <c r="V161" t="s">
        <v>222</v>
      </c>
      <c r="W161" t="s">
        <v>892</v>
      </c>
      <c r="X161" t="s">
        <v>893</v>
      </c>
      <c r="Y161">
        <v>409500934</v>
      </c>
      <c r="AC161" s="21">
        <v>43599</v>
      </c>
      <c r="AD161">
        <v>2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1</v>
      </c>
      <c r="AK161">
        <v>2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 s="21">
        <v>43609</v>
      </c>
      <c r="AW161" s="21">
        <v>43611</v>
      </c>
      <c r="AX161" t="s">
        <v>399</v>
      </c>
      <c r="AY161" t="s">
        <v>892</v>
      </c>
      <c r="AZ161" t="s">
        <v>894</v>
      </c>
      <c r="BC161">
        <v>0</v>
      </c>
      <c r="BD161" t="s">
        <v>76</v>
      </c>
      <c r="BE161" t="s">
        <v>77</v>
      </c>
      <c r="BF161" t="s">
        <v>887</v>
      </c>
      <c r="BG161">
        <v>1011315</v>
      </c>
      <c r="BJ161">
        <v>0</v>
      </c>
      <c r="BK161" t="s">
        <v>896</v>
      </c>
      <c r="BL161" t="s">
        <v>269</v>
      </c>
      <c r="BM161" t="s">
        <v>230</v>
      </c>
      <c r="BN161">
        <v>60010900</v>
      </c>
      <c r="BO161">
        <v>7907</v>
      </c>
      <c r="BP161">
        <v>1011315</v>
      </c>
      <c r="BQ161">
        <v>0</v>
      </c>
      <c r="BS161">
        <v>985100010935369</v>
      </c>
      <c r="BT161" t="s">
        <v>887</v>
      </c>
      <c r="BU161" t="s">
        <v>222</v>
      </c>
      <c r="BX161">
        <v>84</v>
      </c>
      <c r="CB161">
        <v>460</v>
      </c>
    </row>
    <row r="162" spans="1:80" hidden="1" x14ac:dyDescent="0.25">
      <c r="A162">
        <v>1172374</v>
      </c>
      <c r="B162" t="s">
        <v>885</v>
      </c>
      <c r="C162" t="s">
        <v>886</v>
      </c>
      <c r="D162" t="s">
        <v>887</v>
      </c>
      <c r="E162" t="s">
        <v>888</v>
      </c>
      <c r="G162" t="s">
        <v>889</v>
      </c>
      <c r="H162" t="s">
        <v>216</v>
      </c>
      <c r="I162">
        <v>4069</v>
      </c>
      <c r="J162" t="s">
        <v>890</v>
      </c>
      <c r="L162">
        <v>411757451</v>
      </c>
      <c r="M162" t="s">
        <v>891</v>
      </c>
      <c r="N162" t="s">
        <v>219</v>
      </c>
      <c r="O162" s="21">
        <v>38547</v>
      </c>
      <c r="P162">
        <v>8</v>
      </c>
      <c r="Q162" t="s">
        <v>399</v>
      </c>
      <c r="R162">
        <v>1011315</v>
      </c>
      <c r="T162" t="s">
        <v>221</v>
      </c>
      <c r="V162" t="s">
        <v>222</v>
      </c>
      <c r="W162" t="s">
        <v>892</v>
      </c>
      <c r="X162" t="s">
        <v>893</v>
      </c>
      <c r="Y162">
        <v>409500934</v>
      </c>
      <c r="AC162" s="21">
        <v>43599</v>
      </c>
      <c r="AD162">
        <v>2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1</v>
      </c>
      <c r="AK162">
        <v>2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 s="21">
        <v>43609</v>
      </c>
      <c r="AW162" s="21">
        <v>43611</v>
      </c>
      <c r="AX162" t="s">
        <v>399</v>
      </c>
      <c r="AY162" t="s">
        <v>892</v>
      </c>
      <c r="AZ162" t="s">
        <v>894</v>
      </c>
      <c r="BC162">
        <v>0</v>
      </c>
      <c r="BD162" t="s">
        <v>2</v>
      </c>
      <c r="BE162" t="s">
        <v>24</v>
      </c>
      <c r="BF162" t="s">
        <v>887</v>
      </c>
      <c r="BG162">
        <v>1011315</v>
      </c>
      <c r="BJ162">
        <v>0</v>
      </c>
      <c r="BK162" t="s">
        <v>896</v>
      </c>
      <c r="BL162" t="s">
        <v>269</v>
      </c>
      <c r="BM162" t="s">
        <v>230</v>
      </c>
      <c r="BN162">
        <v>60010900</v>
      </c>
      <c r="BO162">
        <v>7907</v>
      </c>
      <c r="BP162">
        <v>1011315</v>
      </c>
      <c r="BQ162">
        <v>0</v>
      </c>
      <c r="BS162">
        <v>985100010935369</v>
      </c>
      <c r="BT162" t="s">
        <v>887</v>
      </c>
      <c r="BU162" t="s">
        <v>222</v>
      </c>
      <c r="BX162">
        <v>84</v>
      </c>
      <c r="CB162">
        <v>460</v>
      </c>
    </row>
    <row r="163" spans="1:80" hidden="1" x14ac:dyDescent="0.25">
      <c r="A163">
        <v>1172374</v>
      </c>
      <c r="B163" t="s">
        <v>885</v>
      </c>
      <c r="C163" t="s">
        <v>886</v>
      </c>
      <c r="D163" t="s">
        <v>887</v>
      </c>
      <c r="E163" t="s">
        <v>888</v>
      </c>
      <c r="G163" t="s">
        <v>889</v>
      </c>
      <c r="H163" t="s">
        <v>216</v>
      </c>
      <c r="I163">
        <v>4069</v>
      </c>
      <c r="J163" t="s">
        <v>890</v>
      </c>
      <c r="L163">
        <v>411757451</v>
      </c>
      <c r="M163" t="s">
        <v>891</v>
      </c>
      <c r="N163" t="s">
        <v>219</v>
      </c>
      <c r="O163" s="21">
        <v>38547</v>
      </c>
      <c r="P163">
        <v>8</v>
      </c>
      <c r="Q163" t="s">
        <v>399</v>
      </c>
      <c r="R163">
        <v>1011315</v>
      </c>
      <c r="T163" t="s">
        <v>221</v>
      </c>
      <c r="V163" t="s">
        <v>222</v>
      </c>
      <c r="W163" t="s">
        <v>892</v>
      </c>
      <c r="X163" t="s">
        <v>893</v>
      </c>
      <c r="Y163">
        <v>409500934</v>
      </c>
      <c r="AC163" s="21">
        <v>43599</v>
      </c>
      <c r="AD163">
        <v>2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1</v>
      </c>
      <c r="AK163">
        <v>2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 s="21">
        <v>43609</v>
      </c>
      <c r="AW163" s="21">
        <v>43611</v>
      </c>
      <c r="AX163" t="s">
        <v>399</v>
      </c>
      <c r="AY163" t="s">
        <v>892</v>
      </c>
      <c r="AZ163" t="s">
        <v>894</v>
      </c>
      <c r="BC163">
        <v>0</v>
      </c>
      <c r="BD163" t="s">
        <v>84</v>
      </c>
      <c r="BE163" t="s">
        <v>85</v>
      </c>
      <c r="BF163" t="s">
        <v>887</v>
      </c>
      <c r="BG163">
        <v>1011315</v>
      </c>
      <c r="BJ163">
        <v>0</v>
      </c>
      <c r="BK163" t="s">
        <v>896</v>
      </c>
      <c r="BL163" t="s">
        <v>269</v>
      </c>
      <c r="BM163" t="s">
        <v>230</v>
      </c>
      <c r="BN163">
        <v>60010900</v>
      </c>
      <c r="BO163">
        <v>7907</v>
      </c>
      <c r="BP163">
        <v>1011315</v>
      </c>
      <c r="BQ163">
        <v>0</v>
      </c>
      <c r="BS163">
        <v>985100010935369</v>
      </c>
      <c r="BT163" t="s">
        <v>887</v>
      </c>
      <c r="BU163" t="s">
        <v>222</v>
      </c>
      <c r="BX163">
        <v>84</v>
      </c>
      <c r="CB163">
        <v>460</v>
      </c>
    </row>
    <row r="164" spans="1:80" hidden="1" x14ac:dyDescent="0.25">
      <c r="A164">
        <v>1172494</v>
      </c>
      <c r="B164" t="s">
        <v>897</v>
      </c>
      <c r="C164" t="s">
        <v>898</v>
      </c>
      <c r="D164" t="s">
        <v>899</v>
      </c>
      <c r="E164">
        <v>8</v>
      </c>
      <c r="F164" t="s">
        <v>900</v>
      </c>
      <c r="G164" t="s">
        <v>901</v>
      </c>
      <c r="H164" t="s">
        <v>254</v>
      </c>
      <c r="I164">
        <v>4520</v>
      </c>
      <c r="J164" t="s">
        <v>902</v>
      </c>
      <c r="L164">
        <v>433108642</v>
      </c>
      <c r="M164" t="s">
        <v>903</v>
      </c>
      <c r="N164" t="s">
        <v>219</v>
      </c>
      <c r="O164" s="21">
        <v>38255</v>
      </c>
      <c r="P164">
        <v>9</v>
      </c>
      <c r="Q164" t="s">
        <v>501</v>
      </c>
      <c r="R164">
        <v>4014354</v>
      </c>
      <c r="T164" t="s">
        <v>221</v>
      </c>
      <c r="V164" t="s">
        <v>222</v>
      </c>
      <c r="W164" t="s">
        <v>904</v>
      </c>
      <c r="X164" t="s">
        <v>904</v>
      </c>
      <c r="Y164">
        <v>433108642</v>
      </c>
      <c r="Z164" t="s">
        <v>905</v>
      </c>
      <c r="AC164" s="21">
        <v>43599</v>
      </c>
      <c r="AD164">
        <v>1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1</v>
      </c>
      <c r="AK164">
        <v>1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 s="21">
        <v>43610</v>
      </c>
      <c r="AW164" s="21">
        <v>43611</v>
      </c>
      <c r="AZ164" t="s">
        <v>906</v>
      </c>
      <c r="BA164" t="s">
        <v>907</v>
      </c>
      <c r="BC164">
        <v>0</v>
      </c>
      <c r="BD164" t="s">
        <v>21</v>
      </c>
      <c r="BE164" t="s">
        <v>22</v>
      </c>
      <c r="BF164" t="s">
        <v>899</v>
      </c>
      <c r="BG164">
        <v>4014354</v>
      </c>
      <c r="BH164" t="s">
        <v>898</v>
      </c>
      <c r="BI164">
        <v>4014354</v>
      </c>
      <c r="BJ164">
        <v>0</v>
      </c>
      <c r="BK164" t="s">
        <v>908</v>
      </c>
      <c r="BL164" t="s">
        <v>269</v>
      </c>
      <c r="BM164" t="s">
        <v>230</v>
      </c>
      <c r="BN164">
        <v>40019661</v>
      </c>
      <c r="BO164">
        <v>2186</v>
      </c>
      <c r="BP164">
        <v>4014354</v>
      </c>
      <c r="BQ164">
        <v>0</v>
      </c>
      <c r="BS164">
        <v>985170002819800</v>
      </c>
      <c r="BT164" t="s">
        <v>899</v>
      </c>
      <c r="BU164" t="s">
        <v>909</v>
      </c>
      <c r="BX164">
        <v>85</v>
      </c>
      <c r="CB164">
        <v>195.98</v>
      </c>
    </row>
    <row r="165" spans="1:80" hidden="1" x14ac:dyDescent="0.25">
      <c r="A165">
        <v>1172494</v>
      </c>
      <c r="B165" t="s">
        <v>897</v>
      </c>
      <c r="C165" t="s">
        <v>898</v>
      </c>
      <c r="D165" t="s">
        <v>899</v>
      </c>
      <c r="E165">
        <v>8</v>
      </c>
      <c r="F165" t="s">
        <v>900</v>
      </c>
      <c r="G165" t="s">
        <v>901</v>
      </c>
      <c r="H165" t="s">
        <v>254</v>
      </c>
      <c r="I165">
        <v>4520</v>
      </c>
      <c r="J165" t="s">
        <v>902</v>
      </c>
      <c r="L165">
        <v>433108642</v>
      </c>
      <c r="M165" t="s">
        <v>903</v>
      </c>
      <c r="N165" t="s">
        <v>219</v>
      </c>
      <c r="O165" s="21">
        <v>38255</v>
      </c>
      <c r="P165">
        <v>9</v>
      </c>
      <c r="Q165" t="s">
        <v>501</v>
      </c>
      <c r="R165">
        <v>4014354</v>
      </c>
      <c r="T165" t="s">
        <v>221</v>
      </c>
      <c r="V165" t="s">
        <v>222</v>
      </c>
      <c r="W165" t="s">
        <v>904</v>
      </c>
      <c r="X165" t="s">
        <v>904</v>
      </c>
      <c r="Y165">
        <v>433108642</v>
      </c>
      <c r="Z165" t="s">
        <v>905</v>
      </c>
      <c r="AC165" s="21">
        <v>43599</v>
      </c>
      <c r="AD165">
        <v>1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1</v>
      </c>
      <c r="AK165">
        <v>1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 s="21">
        <v>43610</v>
      </c>
      <c r="AW165" s="21">
        <v>43611</v>
      </c>
      <c r="AZ165" t="s">
        <v>906</v>
      </c>
      <c r="BA165" t="s">
        <v>907</v>
      </c>
      <c r="BC165">
        <v>0</v>
      </c>
      <c r="BD165" t="s">
        <v>52</v>
      </c>
      <c r="BE165" t="s">
        <v>53</v>
      </c>
      <c r="BF165" t="s">
        <v>899</v>
      </c>
      <c r="BG165">
        <v>4014354</v>
      </c>
      <c r="BH165" t="s">
        <v>898</v>
      </c>
      <c r="BI165">
        <v>4014354</v>
      </c>
      <c r="BJ165">
        <v>0</v>
      </c>
      <c r="BK165" t="s">
        <v>908</v>
      </c>
      <c r="BL165" t="s">
        <v>269</v>
      </c>
      <c r="BM165" t="s">
        <v>230</v>
      </c>
      <c r="BN165">
        <v>40019661</v>
      </c>
      <c r="BO165">
        <v>2186</v>
      </c>
      <c r="BP165">
        <v>4014354</v>
      </c>
      <c r="BQ165">
        <v>0</v>
      </c>
      <c r="BS165">
        <v>985170002819800</v>
      </c>
      <c r="BT165" t="s">
        <v>899</v>
      </c>
      <c r="BU165" t="s">
        <v>909</v>
      </c>
      <c r="BX165">
        <v>85</v>
      </c>
      <c r="CB165">
        <v>195.98</v>
      </c>
    </row>
    <row r="166" spans="1:80" hidden="1" x14ac:dyDescent="0.25">
      <c r="A166">
        <v>1172560</v>
      </c>
      <c r="B166" t="s">
        <v>910</v>
      </c>
      <c r="C166" t="s">
        <v>911</v>
      </c>
      <c r="D166" t="s">
        <v>122</v>
      </c>
      <c r="E166" t="s">
        <v>912</v>
      </c>
      <c r="G166" t="s">
        <v>913</v>
      </c>
      <c r="H166" t="s">
        <v>254</v>
      </c>
      <c r="I166">
        <v>4350</v>
      </c>
      <c r="J166" t="s">
        <v>914</v>
      </c>
      <c r="L166" t="s">
        <v>915</v>
      </c>
      <c r="M166" t="s">
        <v>916</v>
      </c>
      <c r="N166" t="s">
        <v>219</v>
      </c>
      <c r="O166" s="21">
        <v>43787</v>
      </c>
      <c r="P166">
        <v>6</v>
      </c>
      <c r="Q166" t="s">
        <v>514</v>
      </c>
      <c r="R166">
        <v>1022851</v>
      </c>
      <c r="T166" t="s">
        <v>221</v>
      </c>
      <c r="V166" t="s">
        <v>222</v>
      </c>
      <c r="W166" t="s">
        <v>917</v>
      </c>
      <c r="X166" t="s">
        <v>917</v>
      </c>
      <c r="AC166" s="21">
        <v>43599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1</v>
      </c>
      <c r="AK166">
        <v>3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 s="21">
        <v>43608</v>
      </c>
      <c r="AW166" s="21">
        <v>43611</v>
      </c>
      <c r="AX166" t="s">
        <v>918</v>
      </c>
      <c r="AY166" t="s">
        <v>919</v>
      </c>
      <c r="AZ166" t="s">
        <v>920</v>
      </c>
      <c r="BC166">
        <v>0</v>
      </c>
      <c r="BD166" t="s">
        <v>30</v>
      </c>
      <c r="BE166" t="s">
        <v>31</v>
      </c>
      <c r="BF166" t="s">
        <v>122</v>
      </c>
      <c r="BG166">
        <v>1022851</v>
      </c>
      <c r="BJ166">
        <v>0</v>
      </c>
      <c r="BK166" t="s">
        <v>921</v>
      </c>
      <c r="BM166" t="s">
        <v>230</v>
      </c>
      <c r="BN166">
        <v>60017494</v>
      </c>
      <c r="BO166">
        <v>7949</v>
      </c>
      <c r="BP166">
        <v>1022851</v>
      </c>
      <c r="BQ166">
        <v>0</v>
      </c>
      <c r="BS166">
        <v>978102100008077</v>
      </c>
      <c r="BT166" t="s">
        <v>922</v>
      </c>
      <c r="BU166" t="s">
        <v>222</v>
      </c>
      <c r="BX166">
        <v>86</v>
      </c>
      <c r="CB166">
        <v>260</v>
      </c>
    </row>
    <row r="167" spans="1:80" hidden="1" x14ac:dyDescent="0.25">
      <c r="A167">
        <v>1172560</v>
      </c>
      <c r="B167" t="s">
        <v>910</v>
      </c>
      <c r="C167" t="s">
        <v>911</v>
      </c>
      <c r="D167" t="s">
        <v>122</v>
      </c>
      <c r="E167" t="s">
        <v>912</v>
      </c>
      <c r="G167" t="s">
        <v>913</v>
      </c>
      <c r="H167" t="s">
        <v>254</v>
      </c>
      <c r="I167">
        <v>4350</v>
      </c>
      <c r="J167" t="s">
        <v>914</v>
      </c>
      <c r="L167" t="s">
        <v>915</v>
      </c>
      <c r="M167" t="s">
        <v>916</v>
      </c>
      <c r="N167" t="s">
        <v>219</v>
      </c>
      <c r="O167" s="21">
        <v>43787</v>
      </c>
      <c r="P167">
        <v>6</v>
      </c>
      <c r="Q167" t="s">
        <v>514</v>
      </c>
      <c r="R167">
        <v>1022851</v>
      </c>
      <c r="T167" t="s">
        <v>221</v>
      </c>
      <c r="V167" t="s">
        <v>222</v>
      </c>
      <c r="W167" t="s">
        <v>917</v>
      </c>
      <c r="X167" t="s">
        <v>917</v>
      </c>
      <c r="AC167" s="21">
        <v>43599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1</v>
      </c>
      <c r="AK167">
        <v>3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 s="21">
        <v>43608</v>
      </c>
      <c r="AW167" s="21">
        <v>43611</v>
      </c>
      <c r="AX167" t="s">
        <v>918</v>
      </c>
      <c r="AY167" t="s">
        <v>919</v>
      </c>
      <c r="AZ167" t="s">
        <v>920</v>
      </c>
      <c r="BC167">
        <v>0</v>
      </c>
      <c r="BD167" t="s">
        <v>0</v>
      </c>
      <c r="BE167" t="s">
        <v>15</v>
      </c>
      <c r="BF167" t="s">
        <v>122</v>
      </c>
      <c r="BG167">
        <v>1022851</v>
      </c>
      <c r="BJ167">
        <v>0</v>
      </c>
      <c r="BK167" t="s">
        <v>921</v>
      </c>
      <c r="BM167" t="s">
        <v>230</v>
      </c>
      <c r="BN167">
        <v>60017494</v>
      </c>
      <c r="BO167">
        <v>7949</v>
      </c>
      <c r="BP167">
        <v>1022851</v>
      </c>
      <c r="BQ167">
        <v>0</v>
      </c>
      <c r="BS167">
        <v>978102100008077</v>
      </c>
      <c r="BT167" t="s">
        <v>922</v>
      </c>
      <c r="BU167" t="s">
        <v>222</v>
      </c>
      <c r="BX167">
        <v>86</v>
      </c>
      <c r="CB167">
        <v>260</v>
      </c>
    </row>
    <row r="168" spans="1:80" hidden="1" x14ac:dyDescent="0.25">
      <c r="A168">
        <v>1172560</v>
      </c>
      <c r="B168" t="s">
        <v>910</v>
      </c>
      <c r="C168" t="s">
        <v>911</v>
      </c>
      <c r="D168" t="s">
        <v>122</v>
      </c>
      <c r="E168" t="s">
        <v>912</v>
      </c>
      <c r="G168" t="s">
        <v>913</v>
      </c>
      <c r="H168" t="s">
        <v>254</v>
      </c>
      <c r="I168">
        <v>4350</v>
      </c>
      <c r="J168" t="s">
        <v>914</v>
      </c>
      <c r="L168" t="s">
        <v>915</v>
      </c>
      <c r="M168" t="s">
        <v>916</v>
      </c>
      <c r="N168" t="s">
        <v>219</v>
      </c>
      <c r="O168" s="21">
        <v>43787</v>
      </c>
      <c r="P168">
        <v>6</v>
      </c>
      <c r="Q168" t="s">
        <v>514</v>
      </c>
      <c r="R168">
        <v>1022851</v>
      </c>
      <c r="T168" t="s">
        <v>221</v>
      </c>
      <c r="V168" t="s">
        <v>222</v>
      </c>
      <c r="W168" t="s">
        <v>917</v>
      </c>
      <c r="X168" t="s">
        <v>917</v>
      </c>
      <c r="AC168" s="21">
        <v>43599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1</v>
      </c>
      <c r="AK168">
        <v>3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 s="21">
        <v>43608</v>
      </c>
      <c r="AW168" s="21">
        <v>43611</v>
      </c>
      <c r="AX168" t="s">
        <v>918</v>
      </c>
      <c r="AY168" t="s">
        <v>919</v>
      </c>
      <c r="AZ168" t="s">
        <v>920</v>
      </c>
      <c r="BC168">
        <v>0</v>
      </c>
      <c r="BD168" t="s">
        <v>34</v>
      </c>
      <c r="BE168" t="s">
        <v>35</v>
      </c>
      <c r="BF168" t="s">
        <v>122</v>
      </c>
      <c r="BG168">
        <v>1022851</v>
      </c>
      <c r="BJ168">
        <v>0</v>
      </c>
      <c r="BK168" t="s">
        <v>921</v>
      </c>
      <c r="BM168" t="s">
        <v>230</v>
      </c>
      <c r="BN168">
        <v>60017494</v>
      </c>
      <c r="BO168">
        <v>7949</v>
      </c>
      <c r="BP168">
        <v>1022851</v>
      </c>
      <c r="BQ168">
        <v>0</v>
      </c>
      <c r="BS168">
        <v>978102100008077</v>
      </c>
      <c r="BT168" t="s">
        <v>922</v>
      </c>
      <c r="BU168" t="s">
        <v>222</v>
      </c>
      <c r="BX168">
        <v>86</v>
      </c>
      <c r="CB168">
        <v>260</v>
      </c>
    </row>
    <row r="169" spans="1:80" hidden="1" x14ac:dyDescent="0.25">
      <c r="A169">
        <v>1172562</v>
      </c>
      <c r="B169" t="s">
        <v>923</v>
      </c>
      <c r="C169" t="s">
        <v>924</v>
      </c>
      <c r="D169" t="s">
        <v>925</v>
      </c>
      <c r="E169" t="s">
        <v>926</v>
      </c>
      <c r="G169" t="s">
        <v>927</v>
      </c>
      <c r="H169" t="s">
        <v>254</v>
      </c>
      <c r="I169">
        <v>4300</v>
      </c>
      <c r="J169">
        <v>60</v>
      </c>
      <c r="L169">
        <v>418419863</v>
      </c>
      <c r="M169" t="s">
        <v>928</v>
      </c>
      <c r="N169" t="s">
        <v>230</v>
      </c>
      <c r="O169" s="21">
        <v>37804</v>
      </c>
      <c r="P169">
        <v>10</v>
      </c>
      <c r="Q169" t="s">
        <v>929</v>
      </c>
      <c r="R169">
        <v>1027694</v>
      </c>
      <c r="T169" t="s">
        <v>221</v>
      </c>
      <c r="V169" t="s">
        <v>222</v>
      </c>
      <c r="W169" t="s">
        <v>930</v>
      </c>
      <c r="X169" t="s">
        <v>931</v>
      </c>
      <c r="Y169" t="s">
        <v>932</v>
      </c>
      <c r="AC169" s="21">
        <v>43599</v>
      </c>
      <c r="AD169">
        <v>1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 s="21">
        <v>43609</v>
      </c>
      <c r="AW169" s="21">
        <v>43609</v>
      </c>
      <c r="AZ169" t="s">
        <v>933</v>
      </c>
      <c r="BA169" t="s">
        <v>934</v>
      </c>
      <c r="BC169">
        <v>0</v>
      </c>
      <c r="BD169" t="s">
        <v>4</v>
      </c>
      <c r="BE169" t="s">
        <v>42</v>
      </c>
      <c r="BF169" t="s">
        <v>925</v>
      </c>
      <c r="BG169">
        <v>1027694</v>
      </c>
      <c r="BJ169">
        <v>0</v>
      </c>
      <c r="BK169" t="s">
        <v>935</v>
      </c>
      <c r="BL169" t="s">
        <v>269</v>
      </c>
      <c r="BM169" t="s">
        <v>230</v>
      </c>
      <c r="BN169">
        <v>60014850</v>
      </c>
      <c r="BO169">
        <v>2005</v>
      </c>
      <c r="BP169">
        <v>1027694</v>
      </c>
      <c r="BQ169">
        <v>0</v>
      </c>
      <c r="BS169">
        <v>985125000054711</v>
      </c>
      <c r="BT169" t="s">
        <v>925</v>
      </c>
      <c r="BU169" t="s">
        <v>222</v>
      </c>
      <c r="BX169">
        <v>88</v>
      </c>
      <c r="CB169">
        <v>115</v>
      </c>
    </row>
    <row r="170" spans="1:80" hidden="1" x14ac:dyDescent="0.25">
      <c r="A170">
        <v>1172571</v>
      </c>
      <c r="B170" t="s">
        <v>936</v>
      </c>
      <c r="C170" t="s">
        <v>911</v>
      </c>
      <c r="D170" t="s">
        <v>124</v>
      </c>
      <c r="E170" t="s">
        <v>912</v>
      </c>
      <c r="G170" t="s">
        <v>913</v>
      </c>
      <c r="H170" t="s">
        <v>216</v>
      </c>
      <c r="I170">
        <v>4350</v>
      </c>
      <c r="J170" t="s">
        <v>914</v>
      </c>
      <c r="L170" t="s">
        <v>937</v>
      </c>
      <c r="M170" t="s">
        <v>916</v>
      </c>
      <c r="N170" t="s">
        <v>219</v>
      </c>
      <c r="O170" s="21">
        <v>43592</v>
      </c>
      <c r="P170">
        <v>5</v>
      </c>
      <c r="Q170" t="s">
        <v>514</v>
      </c>
      <c r="R170">
        <v>1022852</v>
      </c>
      <c r="T170" t="s">
        <v>221</v>
      </c>
      <c r="V170" t="s">
        <v>222</v>
      </c>
      <c r="W170" t="s">
        <v>917</v>
      </c>
      <c r="X170" t="s">
        <v>917</v>
      </c>
      <c r="AC170" s="21">
        <v>43599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 s="21">
        <v>43608</v>
      </c>
      <c r="AW170" s="21">
        <v>43611</v>
      </c>
      <c r="AX170" t="s">
        <v>938</v>
      </c>
      <c r="AY170" t="s">
        <v>917</v>
      </c>
      <c r="AZ170" t="s">
        <v>920</v>
      </c>
      <c r="BC170">
        <v>0</v>
      </c>
      <c r="BD170" t="s">
        <v>30</v>
      </c>
      <c r="BE170" t="s">
        <v>31</v>
      </c>
      <c r="BF170" t="s">
        <v>124</v>
      </c>
      <c r="BG170">
        <v>1022852</v>
      </c>
      <c r="BJ170">
        <v>0</v>
      </c>
      <c r="BK170" t="s">
        <v>918</v>
      </c>
      <c r="BM170" t="s">
        <v>230</v>
      </c>
      <c r="BN170">
        <v>60017495</v>
      </c>
      <c r="BO170">
        <v>7948</v>
      </c>
      <c r="BP170">
        <v>1022852</v>
      </c>
      <c r="BQ170">
        <v>0</v>
      </c>
      <c r="BS170">
        <v>985111001173114</v>
      </c>
      <c r="BT170" t="s">
        <v>124</v>
      </c>
      <c r="BU170" t="s">
        <v>222</v>
      </c>
      <c r="BX170">
        <v>90</v>
      </c>
      <c r="CB170">
        <v>155</v>
      </c>
    </row>
    <row r="171" spans="1:80" hidden="1" x14ac:dyDescent="0.25">
      <c r="A171">
        <v>1172571</v>
      </c>
      <c r="B171" t="s">
        <v>936</v>
      </c>
      <c r="C171" t="s">
        <v>911</v>
      </c>
      <c r="D171" t="s">
        <v>124</v>
      </c>
      <c r="E171" t="s">
        <v>912</v>
      </c>
      <c r="G171" t="s">
        <v>913</v>
      </c>
      <c r="H171" t="s">
        <v>216</v>
      </c>
      <c r="I171">
        <v>4350</v>
      </c>
      <c r="J171" t="s">
        <v>914</v>
      </c>
      <c r="L171" t="s">
        <v>937</v>
      </c>
      <c r="M171" t="s">
        <v>916</v>
      </c>
      <c r="N171" t="s">
        <v>219</v>
      </c>
      <c r="O171" s="21">
        <v>43592</v>
      </c>
      <c r="P171">
        <v>5</v>
      </c>
      <c r="Q171" t="s">
        <v>514</v>
      </c>
      <c r="R171">
        <v>1022852</v>
      </c>
      <c r="T171" t="s">
        <v>221</v>
      </c>
      <c r="V171" t="s">
        <v>222</v>
      </c>
      <c r="W171" t="s">
        <v>917</v>
      </c>
      <c r="X171" t="s">
        <v>917</v>
      </c>
      <c r="AC171" s="21">
        <v>43599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 s="21">
        <v>43608</v>
      </c>
      <c r="AW171" s="21">
        <v>43611</v>
      </c>
      <c r="AX171" t="s">
        <v>938</v>
      </c>
      <c r="AY171" t="s">
        <v>917</v>
      </c>
      <c r="AZ171" t="s">
        <v>920</v>
      </c>
      <c r="BC171">
        <v>0</v>
      </c>
      <c r="BD171" t="s">
        <v>0</v>
      </c>
      <c r="BE171" t="s">
        <v>15</v>
      </c>
      <c r="BF171" t="s">
        <v>124</v>
      </c>
      <c r="BG171">
        <v>1022852</v>
      </c>
      <c r="BJ171">
        <v>0</v>
      </c>
      <c r="BK171" t="s">
        <v>918</v>
      </c>
      <c r="BM171" t="s">
        <v>230</v>
      </c>
      <c r="BN171">
        <v>60017495</v>
      </c>
      <c r="BO171">
        <v>7948</v>
      </c>
      <c r="BP171">
        <v>1022852</v>
      </c>
      <c r="BQ171">
        <v>0</v>
      </c>
      <c r="BS171">
        <v>985111001173114</v>
      </c>
      <c r="BT171" t="s">
        <v>124</v>
      </c>
      <c r="BU171" t="s">
        <v>222</v>
      </c>
      <c r="BX171">
        <v>90</v>
      </c>
      <c r="CB171">
        <v>155</v>
      </c>
    </row>
    <row r="172" spans="1:80" hidden="1" x14ac:dyDescent="0.25">
      <c r="A172">
        <v>1172571</v>
      </c>
      <c r="B172" t="s">
        <v>936</v>
      </c>
      <c r="C172" t="s">
        <v>911</v>
      </c>
      <c r="D172" t="s">
        <v>124</v>
      </c>
      <c r="E172" t="s">
        <v>912</v>
      </c>
      <c r="G172" t="s">
        <v>913</v>
      </c>
      <c r="H172" t="s">
        <v>216</v>
      </c>
      <c r="I172">
        <v>4350</v>
      </c>
      <c r="J172" t="s">
        <v>914</v>
      </c>
      <c r="L172" t="s">
        <v>937</v>
      </c>
      <c r="M172" t="s">
        <v>916</v>
      </c>
      <c r="N172" t="s">
        <v>219</v>
      </c>
      <c r="O172" s="21">
        <v>43592</v>
      </c>
      <c r="P172">
        <v>5</v>
      </c>
      <c r="Q172" t="s">
        <v>514</v>
      </c>
      <c r="R172">
        <v>1022852</v>
      </c>
      <c r="T172" t="s">
        <v>221</v>
      </c>
      <c r="V172" t="s">
        <v>222</v>
      </c>
      <c r="W172" t="s">
        <v>917</v>
      </c>
      <c r="X172" t="s">
        <v>917</v>
      </c>
      <c r="AC172" s="21">
        <v>43599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 s="21">
        <v>43608</v>
      </c>
      <c r="AW172" s="21">
        <v>43611</v>
      </c>
      <c r="AX172" t="s">
        <v>938</v>
      </c>
      <c r="AY172" t="s">
        <v>917</v>
      </c>
      <c r="AZ172" t="s">
        <v>920</v>
      </c>
      <c r="BC172">
        <v>0</v>
      </c>
      <c r="BD172" t="s">
        <v>34</v>
      </c>
      <c r="BE172" t="s">
        <v>35</v>
      </c>
      <c r="BF172" t="s">
        <v>124</v>
      </c>
      <c r="BG172">
        <v>1022852</v>
      </c>
      <c r="BJ172">
        <v>0</v>
      </c>
      <c r="BK172" t="s">
        <v>918</v>
      </c>
      <c r="BM172" t="s">
        <v>230</v>
      </c>
      <c r="BN172">
        <v>60017495</v>
      </c>
      <c r="BO172">
        <v>7948</v>
      </c>
      <c r="BP172">
        <v>1022852</v>
      </c>
      <c r="BQ172">
        <v>0</v>
      </c>
      <c r="BS172">
        <v>985111001173114</v>
      </c>
      <c r="BT172" t="s">
        <v>124</v>
      </c>
      <c r="BU172" t="s">
        <v>222</v>
      </c>
      <c r="BX172">
        <v>90</v>
      </c>
      <c r="CB172">
        <v>155</v>
      </c>
    </row>
    <row r="173" spans="1:80" hidden="1" x14ac:dyDescent="0.25">
      <c r="A173">
        <v>1172592</v>
      </c>
      <c r="B173" t="s">
        <v>939</v>
      </c>
      <c r="C173" t="s">
        <v>940</v>
      </c>
      <c r="D173" t="s">
        <v>941</v>
      </c>
      <c r="E173" t="s">
        <v>942</v>
      </c>
      <c r="G173" t="s">
        <v>943</v>
      </c>
      <c r="H173" t="s">
        <v>254</v>
      </c>
      <c r="I173">
        <v>4363</v>
      </c>
      <c r="J173" t="s">
        <v>944</v>
      </c>
      <c r="L173">
        <v>448170049</v>
      </c>
      <c r="M173" t="s">
        <v>945</v>
      </c>
      <c r="N173" t="s">
        <v>230</v>
      </c>
      <c r="O173" s="21">
        <v>37957</v>
      </c>
      <c r="P173">
        <v>10</v>
      </c>
      <c r="Q173" t="s">
        <v>946</v>
      </c>
      <c r="R173">
        <v>1015729</v>
      </c>
      <c r="T173" t="s">
        <v>221</v>
      </c>
      <c r="V173" t="s">
        <v>222</v>
      </c>
      <c r="W173" t="s">
        <v>947</v>
      </c>
      <c r="X173" t="s">
        <v>947</v>
      </c>
      <c r="Y173">
        <v>448170049</v>
      </c>
      <c r="AC173" s="21">
        <v>43599</v>
      </c>
      <c r="AD173">
        <v>1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 s="21">
        <v>43608</v>
      </c>
      <c r="AW173" s="21">
        <v>43611</v>
      </c>
      <c r="AX173" t="s">
        <v>948</v>
      </c>
      <c r="AY173" t="s">
        <v>941</v>
      </c>
      <c r="BC173">
        <v>0</v>
      </c>
      <c r="BD173" t="s">
        <v>76</v>
      </c>
      <c r="BE173" t="s">
        <v>77</v>
      </c>
      <c r="BF173" t="s">
        <v>941</v>
      </c>
      <c r="BG173">
        <v>1015729</v>
      </c>
      <c r="BJ173">
        <v>0</v>
      </c>
      <c r="BK173" t="s">
        <v>949</v>
      </c>
      <c r="BL173" t="s">
        <v>269</v>
      </c>
      <c r="BM173" t="s">
        <v>230</v>
      </c>
      <c r="BN173">
        <v>41000764</v>
      </c>
      <c r="BO173">
        <v>7423</v>
      </c>
      <c r="BP173">
        <v>1015729</v>
      </c>
      <c r="BQ173">
        <v>0</v>
      </c>
      <c r="BS173">
        <v>939000001080147</v>
      </c>
      <c r="BT173" t="s">
        <v>941</v>
      </c>
      <c r="BU173" t="s">
        <v>222</v>
      </c>
      <c r="BX173">
        <v>91</v>
      </c>
      <c r="CB173">
        <v>205</v>
      </c>
    </row>
    <row r="174" spans="1:80" hidden="1" x14ac:dyDescent="0.25">
      <c r="A174">
        <v>1172592</v>
      </c>
      <c r="B174" t="s">
        <v>939</v>
      </c>
      <c r="C174" t="s">
        <v>940</v>
      </c>
      <c r="D174" t="s">
        <v>941</v>
      </c>
      <c r="E174" t="s">
        <v>942</v>
      </c>
      <c r="G174" t="s">
        <v>943</v>
      </c>
      <c r="H174" t="s">
        <v>254</v>
      </c>
      <c r="I174">
        <v>4363</v>
      </c>
      <c r="J174" t="s">
        <v>944</v>
      </c>
      <c r="L174">
        <v>448170049</v>
      </c>
      <c r="M174" t="s">
        <v>945</v>
      </c>
      <c r="N174" t="s">
        <v>230</v>
      </c>
      <c r="O174" s="21">
        <v>37957</v>
      </c>
      <c r="P174">
        <v>10</v>
      </c>
      <c r="Q174" t="s">
        <v>946</v>
      </c>
      <c r="R174">
        <v>1015729</v>
      </c>
      <c r="T174" t="s">
        <v>221</v>
      </c>
      <c r="V174" t="s">
        <v>222</v>
      </c>
      <c r="W174" t="s">
        <v>947</v>
      </c>
      <c r="X174" t="s">
        <v>947</v>
      </c>
      <c r="Y174">
        <v>448170049</v>
      </c>
      <c r="AC174" s="21">
        <v>43599</v>
      </c>
      <c r="AD174">
        <v>1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 s="21">
        <v>43608</v>
      </c>
      <c r="AW174" s="21">
        <v>43611</v>
      </c>
      <c r="AX174" t="s">
        <v>948</v>
      </c>
      <c r="AY174" t="s">
        <v>941</v>
      </c>
      <c r="BC174">
        <v>0</v>
      </c>
      <c r="BD174" t="s">
        <v>4</v>
      </c>
      <c r="BE174" t="s">
        <v>42</v>
      </c>
      <c r="BF174" t="s">
        <v>941</v>
      </c>
      <c r="BG174">
        <v>1015729</v>
      </c>
      <c r="BJ174">
        <v>0</v>
      </c>
      <c r="BK174" t="s">
        <v>949</v>
      </c>
      <c r="BL174" t="s">
        <v>269</v>
      </c>
      <c r="BM174" t="s">
        <v>230</v>
      </c>
      <c r="BN174">
        <v>41000764</v>
      </c>
      <c r="BO174">
        <v>7423</v>
      </c>
      <c r="BP174">
        <v>1015729</v>
      </c>
      <c r="BQ174">
        <v>0</v>
      </c>
      <c r="BS174">
        <v>939000001080147</v>
      </c>
      <c r="BT174" t="s">
        <v>941</v>
      </c>
      <c r="BU174" t="s">
        <v>222</v>
      </c>
      <c r="BX174">
        <v>91</v>
      </c>
      <c r="CB174">
        <v>205</v>
      </c>
    </row>
    <row r="175" spans="1:80" hidden="1" x14ac:dyDescent="0.25">
      <c r="A175">
        <v>1172592</v>
      </c>
      <c r="B175" t="s">
        <v>939</v>
      </c>
      <c r="C175" t="s">
        <v>940</v>
      </c>
      <c r="D175" t="s">
        <v>941</v>
      </c>
      <c r="E175" t="s">
        <v>942</v>
      </c>
      <c r="G175" t="s">
        <v>943</v>
      </c>
      <c r="H175" t="s">
        <v>254</v>
      </c>
      <c r="I175">
        <v>4363</v>
      </c>
      <c r="J175" t="s">
        <v>944</v>
      </c>
      <c r="L175">
        <v>448170049</v>
      </c>
      <c r="M175" t="s">
        <v>945</v>
      </c>
      <c r="N175" t="s">
        <v>230</v>
      </c>
      <c r="O175" s="21">
        <v>37957</v>
      </c>
      <c r="P175">
        <v>10</v>
      </c>
      <c r="Q175" t="s">
        <v>946</v>
      </c>
      <c r="R175">
        <v>1015729</v>
      </c>
      <c r="T175" t="s">
        <v>221</v>
      </c>
      <c r="V175" t="s">
        <v>222</v>
      </c>
      <c r="W175" t="s">
        <v>947</v>
      </c>
      <c r="X175" t="s">
        <v>947</v>
      </c>
      <c r="Y175">
        <v>448170049</v>
      </c>
      <c r="AC175" s="21">
        <v>43599</v>
      </c>
      <c r="AD175">
        <v>1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 s="21">
        <v>43608</v>
      </c>
      <c r="AW175" s="21">
        <v>43611</v>
      </c>
      <c r="AX175" t="s">
        <v>948</v>
      </c>
      <c r="AY175" t="s">
        <v>941</v>
      </c>
      <c r="BC175">
        <v>0</v>
      </c>
      <c r="BD175" t="s">
        <v>44</v>
      </c>
      <c r="BE175" t="s">
        <v>45</v>
      </c>
      <c r="BF175" t="s">
        <v>941</v>
      </c>
      <c r="BG175">
        <v>1015729</v>
      </c>
      <c r="BJ175">
        <v>0</v>
      </c>
      <c r="BK175" t="s">
        <v>949</v>
      </c>
      <c r="BL175" t="s">
        <v>269</v>
      </c>
      <c r="BM175" t="s">
        <v>230</v>
      </c>
      <c r="BN175">
        <v>41000764</v>
      </c>
      <c r="BO175">
        <v>7423</v>
      </c>
      <c r="BP175">
        <v>1015729</v>
      </c>
      <c r="BQ175">
        <v>0</v>
      </c>
      <c r="BS175">
        <v>939000001080147</v>
      </c>
      <c r="BT175" t="s">
        <v>941</v>
      </c>
      <c r="BU175" t="s">
        <v>222</v>
      </c>
      <c r="BX175">
        <v>91</v>
      </c>
      <c r="CB175">
        <v>205</v>
      </c>
    </row>
    <row r="176" spans="1:80" hidden="1" x14ac:dyDescent="0.25">
      <c r="A176">
        <v>1172596</v>
      </c>
      <c r="B176" t="s">
        <v>950</v>
      </c>
      <c r="C176" t="s">
        <v>951</v>
      </c>
      <c r="D176" t="s">
        <v>952</v>
      </c>
      <c r="E176" t="s">
        <v>953</v>
      </c>
      <c r="G176" t="s">
        <v>954</v>
      </c>
      <c r="H176" t="s">
        <v>368</v>
      </c>
      <c r="I176">
        <v>4370</v>
      </c>
      <c r="J176" t="s">
        <v>955</v>
      </c>
      <c r="L176">
        <v>439488978</v>
      </c>
      <c r="M176" t="s">
        <v>956</v>
      </c>
      <c r="N176" t="s">
        <v>230</v>
      </c>
      <c r="O176" s="21">
        <v>37342</v>
      </c>
      <c r="P176">
        <v>12</v>
      </c>
      <c r="Q176" t="s">
        <v>371</v>
      </c>
      <c r="R176">
        <v>4101518</v>
      </c>
      <c r="T176" t="s">
        <v>221</v>
      </c>
      <c r="V176" t="s">
        <v>222</v>
      </c>
      <c r="W176" t="s">
        <v>957</v>
      </c>
      <c r="X176" t="s">
        <v>957</v>
      </c>
      <c r="Y176">
        <v>438123800</v>
      </c>
      <c r="AC176" s="21">
        <v>43599</v>
      </c>
      <c r="AD176">
        <v>1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2</v>
      </c>
      <c r="AK176">
        <v>2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 s="21">
        <v>43609</v>
      </c>
      <c r="AW176" s="21">
        <v>43611</v>
      </c>
      <c r="AZ176" t="s">
        <v>958</v>
      </c>
      <c r="BA176" t="s">
        <v>959</v>
      </c>
      <c r="BC176">
        <v>0</v>
      </c>
      <c r="BD176" t="s">
        <v>88</v>
      </c>
      <c r="BE176" t="s">
        <v>89</v>
      </c>
      <c r="BF176" t="s">
        <v>952</v>
      </c>
      <c r="BG176">
        <v>4101518</v>
      </c>
      <c r="BJ176">
        <v>0</v>
      </c>
      <c r="BK176" t="s">
        <v>960</v>
      </c>
      <c r="BL176" t="s">
        <v>269</v>
      </c>
      <c r="BM176" t="s">
        <v>230</v>
      </c>
      <c r="BN176">
        <v>60009023</v>
      </c>
      <c r="BO176">
        <v>7529</v>
      </c>
      <c r="BP176">
        <v>4101518</v>
      </c>
      <c r="BQ176">
        <v>0</v>
      </c>
      <c r="BS176">
        <v>985100012001969</v>
      </c>
      <c r="BT176" t="s">
        <v>952</v>
      </c>
      <c r="BU176" t="s">
        <v>222</v>
      </c>
      <c r="BX176">
        <v>87</v>
      </c>
      <c r="CB176">
        <v>300</v>
      </c>
    </row>
    <row r="177" spans="1:80" hidden="1" x14ac:dyDescent="0.25">
      <c r="A177">
        <v>1172596</v>
      </c>
      <c r="B177" t="s">
        <v>950</v>
      </c>
      <c r="C177" t="s">
        <v>951</v>
      </c>
      <c r="D177" t="s">
        <v>952</v>
      </c>
      <c r="E177" t="s">
        <v>953</v>
      </c>
      <c r="G177" t="s">
        <v>954</v>
      </c>
      <c r="H177" t="s">
        <v>368</v>
      </c>
      <c r="I177">
        <v>4370</v>
      </c>
      <c r="J177" t="s">
        <v>955</v>
      </c>
      <c r="L177">
        <v>439488978</v>
      </c>
      <c r="M177" t="s">
        <v>956</v>
      </c>
      <c r="N177" t="s">
        <v>230</v>
      </c>
      <c r="O177" s="21">
        <v>37342</v>
      </c>
      <c r="P177">
        <v>12</v>
      </c>
      <c r="Q177" t="s">
        <v>371</v>
      </c>
      <c r="R177">
        <v>4101518</v>
      </c>
      <c r="T177" t="s">
        <v>221</v>
      </c>
      <c r="V177" t="s">
        <v>222</v>
      </c>
      <c r="W177" t="s">
        <v>957</v>
      </c>
      <c r="X177" t="s">
        <v>957</v>
      </c>
      <c r="Y177">
        <v>438123800</v>
      </c>
      <c r="AC177" s="21">
        <v>43599</v>
      </c>
      <c r="AD177">
        <v>1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2</v>
      </c>
      <c r="AK177">
        <v>2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 s="21">
        <v>43609</v>
      </c>
      <c r="AW177" s="21">
        <v>43611</v>
      </c>
      <c r="AZ177" t="s">
        <v>958</v>
      </c>
      <c r="BA177" t="s">
        <v>959</v>
      </c>
      <c r="BC177">
        <v>0</v>
      </c>
      <c r="BD177" t="s">
        <v>90</v>
      </c>
      <c r="BE177" t="s">
        <v>91</v>
      </c>
      <c r="BF177" t="s">
        <v>952</v>
      </c>
      <c r="BG177">
        <v>4101518</v>
      </c>
      <c r="BJ177">
        <v>0</v>
      </c>
      <c r="BK177" t="s">
        <v>960</v>
      </c>
      <c r="BL177" t="s">
        <v>269</v>
      </c>
      <c r="BM177" t="s">
        <v>230</v>
      </c>
      <c r="BN177">
        <v>60009023</v>
      </c>
      <c r="BO177">
        <v>7529</v>
      </c>
      <c r="BP177">
        <v>4101518</v>
      </c>
      <c r="BQ177">
        <v>0</v>
      </c>
      <c r="BS177">
        <v>985100012001969</v>
      </c>
      <c r="BT177" t="s">
        <v>952</v>
      </c>
      <c r="BU177" t="s">
        <v>222</v>
      </c>
      <c r="BX177">
        <v>87</v>
      </c>
      <c r="CB177">
        <v>300</v>
      </c>
    </row>
    <row r="178" spans="1:80" hidden="1" x14ac:dyDescent="0.25">
      <c r="A178">
        <v>1172607</v>
      </c>
      <c r="B178" t="s">
        <v>484</v>
      </c>
      <c r="C178" t="s">
        <v>961</v>
      </c>
      <c r="D178" t="s">
        <v>962</v>
      </c>
      <c r="E178" t="s">
        <v>963</v>
      </c>
      <c r="G178" t="s">
        <v>964</v>
      </c>
      <c r="H178" t="s">
        <v>254</v>
      </c>
      <c r="I178">
        <v>4346</v>
      </c>
      <c r="J178" t="s">
        <v>965</v>
      </c>
      <c r="L178">
        <v>412260006</v>
      </c>
      <c r="M178" t="s">
        <v>966</v>
      </c>
      <c r="N178" t="s">
        <v>219</v>
      </c>
      <c r="O178" s="21">
        <v>38098</v>
      </c>
      <c r="P178">
        <v>10</v>
      </c>
      <c r="Q178" t="s">
        <v>560</v>
      </c>
      <c r="R178">
        <v>1003463</v>
      </c>
      <c r="T178" t="s">
        <v>221</v>
      </c>
      <c r="V178" t="s">
        <v>222</v>
      </c>
      <c r="W178" t="s">
        <v>967</v>
      </c>
      <c r="X178" t="s">
        <v>967</v>
      </c>
      <c r="Y178">
        <v>412260006</v>
      </c>
      <c r="Z178" t="s">
        <v>968</v>
      </c>
      <c r="AC178" s="21">
        <v>43599</v>
      </c>
      <c r="AD178">
        <v>2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1</v>
      </c>
      <c r="AK178">
        <v>1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 s="21">
        <v>43610</v>
      </c>
      <c r="AW178" s="21">
        <v>43611</v>
      </c>
      <c r="AZ178" t="s">
        <v>969</v>
      </c>
      <c r="BC178">
        <v>0</v>
      </c>
      <c r="BD178" t="s">
        <v>21</v>
      </c>
      <c r="BE178" t="s">
        <v>22</v>
      </c>
      <c r="BF178" t="s">
        <v>962</v>
      </c>
      <c r="BG178">
        <v>1003463</v>
      </c>
      <c r="BJ178">
        <v>0</v>
      </c>
      <c r="BK178" t="s">
        <v>970</v>
      </c>
      <c r="BL178" t="s">
        <v>248</v>
      </c>
      <c r="BM178" t="s">
        <v>230</v>
      </c>
      <c r="BN178">
        <v>60015002</v>
      </c>
      <c r="BO178">
        <v>7891</v>
      </c>
      <c r="BP178">
        <v>1003463</v>
      </c>
      <c r="BQ178">
        <v>0</v>
      </c>
      <c r="BS178">
        <v>978102100089384</v>
      </c>
      <c r="BT178" t="s">
        <v>971</v>
      </c>
      <c r="BU178" t="s">
        <v>222</v>
      </c>
      <c r="BX178">
        <v>35</v>
      </c>
      <c r="CB178">
        <v>365</v>
      </c>
    </row>
    <row r="179" spans="1:80" hidden="1" x14ac:dyDescent="0.25">
      <c r="A179">
        <v>1172607</v>
      </c>
      <c r="B179" t="s">
        <v>484</v>
      </c>
      <c r="C179" t="s">
        <v>961</v>
      </c>
      <c r="D179" t="s">
        <v>962</v>
      </c>
      <c r="E179" t="s">
        <v>963</v>
      </c>
      <c r="G179" t="s">
        <v>964</v>
      </c>
      <c r="H179" t="s">
        <v>254</v>
      </c>
      <c r="I179">
        <v>4346</v>
      </c>
      <c r="J179" t="s">
        <v>965</v>
      </c>
      <c r="L179">
        <v>412260006</v>
      </c>
      <c r="M179" t="s">
        <v>966</v>
      </c>
      <c r="N179" t="s">
        <v>219</v>
      </c>
      <c r="O179" s="21">
        <v>38098</v>
      </c>
      <c r="P179">
        <v>10</v>
      </c>
      <c r="Q179" t="s">
        <v>560</v>
      </c>
      <c r="R179">
        <v>1003463</v>
      </c>
      <c r="T179" t="s">
        <v>221</v>
      </c>
      <c r="V179" t="s">
        <v>222</v>
      </c>
      <c r="W179" t="s">
        <v>967</v>
      </c>
      <c r="X179" t="s">
        <v>967</v>
      </c>
      <c r="Y179">
        <v>412260006</v>
      </c>
      <c r="Z179" t="s">
        <v>968</v>
      </c>
      <c r="AC179" s="21">
        <v>43599</v>
      </c>
      <c r="AD179">
        <v>2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1</v>
      </c>
      <c r="AK179">
        <v>1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 s="21">
        <v>43610</v>
      </c>
      <c r="AW179" s="21">
        <v>43611</v>
      </c>
      <c r="AZ179" t="s">
        <v>969</v>
      </c>
      <c r="BC179">
        <v>0</v>
      </c>
      <c r="BD179" t="s">
        <v>44</v>
      </c>
      <c r="BE179" t="s">
        <v>45</v>
      </c>
      <c r="BF179" t="s">
        <v>962</v>
      </c>
      <c r="BG179">
        <v>1003463</v>
      </c>
      <c r="BJ179">
        <v>0</v>
      </c>
      <c r="BK179" t="s">
        <v>970</v>
      </c>
      <c r="BL179" t="s">
        <v>248</v>
      </c>
      <c r="BM179" t="s">
        <v>230</v>
      </c>
      <c r="BN179">
        <v>60015002</v>
      </c>
      <c r="BO179">
        <v>7891</v>
      </c>
      <c r="BP179">
        <v>1003463</v>
      </c>
      <c r="BQ179">
        <v>0</v>
      </c>
      <c r="BS179">
        <v>978102100089384</v>
      </c>
      <c r="BT179" t="s">
        <v>971</v>
      </c>
      <c r="BU179" t="s">
        <v>222</v>
      </c>
      <c r="BX179">
        <v>35</v>
      </c>
      <c r="CB179">
        <v>365</v>
      </c>
    </row>
    <row r="180" spans="1:80" hidden="1" x14ac:dyDescent="0.25">
      <c r="A180">
        <v>1172607</v>
      </c>
      <c r="B180" t="s">
        <v>484</v>
      </c>
      <c r="C180" t="s">
        <v>961</v>
      </c>
      <c r="D180" t="s">
        <v>962</v>
      </c>
      <c r="E180" t="s">
        <v>963</v>
      </c>
      <c r="G180" t="s">
        <v>964</v>
      </c>
      <c r="H180" t="s">
        <v>254</v>
      </c>
      <c r="I180">
        <v>4346</v>
      </c>
      <c r="J180" t="s">
        <v>965</v>
      </c>
      <c r="L180">
        <v>412260006</v>
      </c>
      <c r="M180" t="s">
        <v>966</v>
      </c>
      <c r="N180" t="s">
        <v>219</v>
      </c>
      <c r="O180" s="21">
        <v>38098</v>
      </c>
      <c r="P180">
        <v>10</v>
      </c>
      <c r="Q180" t="s">
        <v>560</v>
      </c>
      <c r="R180">
        <v>1003463</v>
      </c>
      <c r="T180" t="s">
        <v>221</v>
      </c>
      <c r="V180" t="s">
        <v>222</v>
      </c>
      <c r="W180" t="s">
        <v>967</v>
      </c>
      <c r="X180" t="s">
        <v>967</v>
      </c>
      <c r="Y180">
        <v>412260006</v>
      </c>
      <c r="Z180" t="s">
        <v>968</v>
      </c>
      <c r="AC180" s="21">
        <v>43599</v>
      </c>
      <c r="AD180">
        <v>2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1</v>
      </c>
      <c r="AK180">
        <v>1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 s="21">
        <v>43610</v>
      </c>
      <c r="AW180" s="21">
        <v>43611</v>
      </c>
      <c r="AZ180" t="s">
        <v>969</v>
      </c>
      <c r="BC180">
        <v>0</v>
      </c>
      <c r="BD180" t="s">
        <v>76</v>
      </c>
      <c r="BE180" t="s">
        <v>77</v>
      </c>
      <c r="BF180" t="s">
        <v>962</v>
      </c>
      <c r="BG180">
        <v>1003463</v>
      </c>
      <c r="BJ180">
        <v>0</v>
      </c>
      <c r="BK180" t="s">
        <v>972</v>
      </c>
      <c r="BL180" t="s">
        <v>248</v>
      </c>
      <c r="BM180" t="s">
        <v>230</v>
      </c>
      <c r="BN180">
        <v>41000461</v>
      </c>
      <c r="BO180">
        <v>7415</v>
      </c>
      <c r="BP180">
        <v>1003463</v>
      </c>
      <c r="BQ180">
        <v>0</v>
      </c>
      <c r="BS180">
        <v>943094320393508</v>
      </c>
      <c r="BT180" t="s">
        <v>971</v>
      </c>
      <c r="BU180" t="s">
        <v>222</v>
      </c>
      <c r="BX180">
        <v>36</v>
      </c>
      <c r="CB180">
        <v>365</v>
      </c>
    </row>
    <row r="181" spans="1:80" hidden="1" x14ac:dyDescent="0.25">
      <c r="A181">
        <v>1172607</v>
      </c>
      <c r="B181" t="s">
        <v>484</v>
      </c>
      <c r="C181" t="s">
        <v>961</v>
      </c>
      <c r="D181" t="s">
        <v>962</v>
      </c>
      <c r="E181" t="s">
        <v>963</v>
      </c>
      <c r="G181" t="s">
        <v>964</v>
      </c>
      <c r="H181" t="s">
        <v>254</v>
      </c>
      <c r="I181">
        <v>4346</v>
      </c>
      <c r="J181" t="s">
        <v>965</v>
      </c>
      <c r="L181">
        <v>412260006</v>
      </c>
      <c r="M181" t="s">
        <v>966</v>
      </c>
      <c r="N181" t="s">
        <v>219</v>
      </c>
      <c r="O181" s="21">
        <v>38098</v>
      </c>
      <c r="P181">
        <v>10</v>
      </c>
      <c r="Q181" t="s">
        <v>560</v>
      </c>
      <c r="R181">
        <v>1003463</v>
      </c>
      <c r="T181" t="s">
        <v>221</v>
      </c>
      <c r="V181" t="s">
        <v>222</v>
      </c>
      <c r="W181" t="s">
        <v>967</v>
      </c>
      <c r="X181" t="s">
        <v>967</v>
      </c>
      <c r="Y181">
        <v>412260006</v>
      </c>
      <c r="Z181" t="s">
        <v>968</v>
      </c>
      <c r="AC181" s="21">
        <v>43599</v>
      </c>
      <c r="AD181">
        <v>2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1</v>
      </c>
      <c r="AK181">
        <v>1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 s="21">
        <v>43610</v>
      </c>
      <c r="AW181" s="21">
        <v>43611</v>
      </c>
      <c r="AZ181" t="s">
        <v>969</v>
      </c>
      <c r="BC181">
        <v>0</v>
      </c>
      <c r="BD181" t="s">
        <v>68</v>
      </c>
      <c r="BE181" t="s">
        <v>69</v>
      </c>
      <c r="BF181" t="s">
        <v>962</v>
      </c>
      <c r="BG181">
        <v>1003463</v>
      </c>
      <c r="BJ181">
        <v>0</v>
      </c>
      <c r="BK181" t="s">
        <v>972</v>
      </c>
      <c r="BL181" t="s">
        <v>248</v>
      </c>
      <c r="BM181" t="s">
        <v>230</v>
      </c>
      <c r="BN181">
        <v>41000461</v>
      </c>
      <c r="BO181">
        <v>7415</v>
      </c>
      <c r="BP181">
        <v>1003463</v>
      </c>
      <c r="BQ181">
        <v>0</v>
      </c>
      <c r="BS181">
        <v>943094320393508</v>
      </c>
      <c r="BT181" t="s">
        <v>971</v>
      </c>
      <c r="BU181" t="s">
        <v>222</v>
      </c>
      <c r="BX181">
        <v>36</v>
      </c>
      <c r="CB181">
        <v>365</v>
      </c>
    </row>
    <row r="182" spans="1:80" hidden="1" x14ac:dyDescent="0.25">
      <c r="A182">
        <v>1172628</v>
      </c>
      <c r="B182" t="s">
        <v>973</v>
      </c>
      <c r="C182" t="s">
        <v>974</v>
      </c>
      <c r="D182" t="s">
        <v>975</v>
      </c>
      <c r="E182" t="s">
        <v>976</v>
      </c>
      <c r="G182" t="s">
        <v>977</v>
      </c>
      <c r="H182" t="s">
        <v>238</v>
      </c>
      <c r="I182">
        <v>4520</v>
      </c>
      <c r="J182" t="s">
        <v>978</v>
      </c>
      <c r="L182">
        <v>466556186</v>
      </c>
      <c r="M182" t="s">
        <v>979</v>
      </c>
      <c r="N182" t="s">
        <v>230</v>
      </c>
      <c r="O182" s="21">
        <v>37700</v>
      </c>
      <c r="P182">
        <v>11</v>
      </c>
      <c r="Q182" t="s">
        <v>980</v>
      </c>
      <c r="R182">
        <v>1019688</v>
      </c>
      <c r="T182" t="s">
        <v>221</v>
      </c>
      <c r="V182" t="s">
        <v>222</v>
      </c>
      <c r="W182" t="s">
        <v>981</v>
      </c>
      <c r="X182" t="s">
        <v>981</v>
      </c>
      <c r="Y182">
        <v>431882240</v>
      </c>
      <c r="AC182" s="21">
        <v>43599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 s="21">
        <v>43608</v>
      </c>
      <c r="AW182" s="21">
        <v>43611</v>
      </c>
      <c r="BC182">
        <v>0</v>
      </c>
      <c r="BD182" t="s">
        <v>52</v>
      </c>
      <c r="BE182" t="s">
        <v>53</v>
      </c>
      <c r="BF182" t="s">
        <v>975</v>
      </c>
      <c r="BG182">
        <v>1019688</v>
      </c>
      <c r="BJ182">
        <v>0</v>
      </c>
      <c r="BK182" t="s">
        <v>982</v>
      </c>
      <c r="BM182" t="s">
        <v>230</v>
      </c>
      <c r="BO182">
        <v>2238</v>
      </c>
      <c r="BP182">
        <v>1019688</v>
      </c>
      <c r="BQ182">
        <v>0</v>
      </c>
      <c r="BS182">
        <v>943094320393759</v>
      </c>
      <c r="BT182" t="s">
        <v>975</v>
      </c>
      <c r="BU182" t="s">
        <v>222</v>
      </c>
      <c r="BX182">
        <v>92</v>
      </c>
      <c r="CB182">
        <v>65.319999999999993</v>
      </c>
    </row>
    <row r="183" spans="1:80" x14ac:dyDescent="0.25">
      <c r="A183">
        <v>1172638</v>
      </c>
      <c r="B183" t="s">
        <v>983</v>
      </c>
      <c r="C183" t="s">
        <v>984</v>
      </c>
      <c r="D183" t="s">
        <v>985</v>
      </c>
      <c r="E183" t="s">
        <v>986</v>
      </c>
      <c r="G183" t="s">
        <v>367</v>
      </c>
      <c r="H183" t="s">
        <v>254</v>
      </c>
      <c r="I183">
        <v>4370</v>
      </c>
      <c r="J183" t="s">
        <v>987</v>
      </c>
      <c r="L183">
        <v>428137996</v>
      </c>
      <c r="M183" t="s">
        <v>988</v>
      </c>
      <c r="N183" t="s">
        <v>219</v>
      </c>
      <c r="O183" s="21">
        <v>40626</v>
      </c>
      <c r="P183">
        <v>2</v>
      </c>
      <c r="Q183" t="s">
        <v>371</v>
      </c>
      <c r="R183">
        <v>1024185</v>
      </c>
      <c r="T183" t="s">
        <v>221</v>
      </c>
      <c r="V183" t="s">
        <v>222</v>
      </c>
      <c r="W183" t="s">
        <v>989</v>
      </c>
      <c r="X183" t="s">
        <v>989</v>
      </c>
      <c r="Y183">
        <v>428137996</v>
      </c>
      <c r="AC183" s="21">
        <v>43599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 s="21">
        <v>43608</v>
      </c>
      <c r="AW183" s="21">
        <v>43611</v>
      </c>
      <c r="BC183">
        <v>0</v>
      </c>
      <c r="BD183" t="s">
        <v>30</v>
      </c>
      <c r="BE183" t="s">
        <v>31</v>
      </c>
      <c r="BF183" t="s">
        <v>985</v>
      </c>
      <c r="BG183">
        <v>1024185</v>
      </c>
      <c r="BJ183">
        <v>0</v>
      </c>
      <c r="BK183" t="s">
        <v>990</v>
      </c>
      <c r="BM183" t="s">
        <v>230</v>
      </c>
      <c r="BN183">
        <v>60017536</v>
      </c>
      <c r="BO183">
        <v>2199</v>
      </c>
      <c r="BP183">
        <v>1024184</v>
      </c>
      <c r="BQ183">
        <v>0</v>
      </c>
      <c r="BS183">
        <v>900006000201112</v>
      </c>
      <c r="BT183" t="s">
        <v>123</v>
      </c>
      <c r="BU183" t="s">
        <v>222</v>
      </c>
      <c r="BX183">
        <v>93</v>
      </c>
      <c r="CB183">
        <v>155.78</v>
      </c>
    </row>
    <row r="184" spans="1:80" x14ac:dyDescent="0.25">
      <c r="A184">
        <v>1172638</v>
      </c>
      <c r="B184" t="s">
        <v>983</v>
      </c>
      <c r="C184" t="s">
        <v>984</v>
      </c>
      <c r="D184" t="s">
        <v>985</v>
      </c>
      <c r="E184" t="s">
        <v>986</v>
      </c>
      <c r="G184" t="s">
        <v>367</v>
      </c>
      <c r="H184" t="s">
        <v>254</v>
      </c>
      <c r="I184">
        <v>4370</v>
      </c>
      <c r="J184" t="s">
        <v>987</v>
      </c>
      <c r="L184">
        <v>428137996</v>
      </c>
      <c r="M184" t="s">
        <v>988</v>
      </c>
      <c r="N184" t="s">
        <v>219</v>
      </c>
      <c r="O184" s="21">
        <v>40626</v>
      </c>
      <c r="P184">
        <v>2</v>
      </c>
      <c r="Q184" t="s">
        <v>371</v>
      </c>
      <c r="R184">
        <v>1024185</v>
      </c>
      <c r="T184" t="s">
        <v>221</v>
      </c>
      <c r="V184" t="s">
        <v>222</v>
      </c>
      <c r="W184" t="s">
        <v>989</v>
      </c>
      <c r="X184" t="s">
        <v>989</v>
      </c>
      <c r="Y184">
        <v>428137996</v>
      </c>
      <c r="AC184" s="21">
        <v>43599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 s="21">
        <v>43608</v>
      </c>
      <c r="AW184" s="21">
        <v>43611</v>
      </c>
      <c r="BC184">
        <v>0</v>
      </c>
      <c r="BD184" t="s">
        <v>92</v>
      </c>
      <c r="BE184" t="s">
        <v>93</v>
      </c>
      <c r="BF184" t="s">
        <v>985</v>
      </c>
      <c r="BG184">
        <v>1024185</v>
      </c>
      <c r="BJ184">
        <v>0</v>
      </c>
      <c r="BK184" t="s">
        <v>990</v>
      </c>
      <c r="BM184" t="s">
        <v>230</v>
      </c>
      <c r="BN184">
        <v>60017536</v>
      </c>
      <c r="BO184">
        <v>2199</v>
      </c>
      <c r="BP184">
        <v>1024184</v>
      </c>
      <c r="BQ184">
        <v>0</v>
      </c>
      <c r="BS184">
        <v>900006000201112</v>
      </c>
      <c r="BT184" t="s">
        <v>123</v>
      </c>
      <c r="BU184" t="s">
        <v>222</v>
      </c>
      <c r="BX184">
        <v>93</v>
      </c>
      <c r="CB184">
        <v>155.78</v>
      </c>
    </row>
    <row r="185" spans="1:80" x14ac:dyDescent="0.25">
      <c r="A185">
        <v>1172638</v>
      </c>
      <c r="B185" t="s">
        <v>983</v>
      </c>
      <c r="C185" t="s">
        <v>984</v>
      </c>
      <c r="D185" t="s">
        <v>985</v>
      </c>
      <c r="E185" t="s">
        <v>986</v>
      </c>
      <c r="G185" t="s">
        <v>367</v>
      </c>
      <c r="H185" t="s">
        <v>254</v>
      </c>
      <c r="I185">
        <v>4370</v>
      </c>
      <c r="J185" t="s">
        <v>987</v>
      </c>
      <c r="L185">
        <v>428137996</v>
      </c>
      <c r="M185" t="s">
        <v>988</v>
      </c>
      <c r="N185" t="s">
        <v>219</v>
      </c>
      <c r="O185" s="21">
        <v>40626</v>
      </c>
      <c r="P185">
        <v>2</v>
      </c>
      <c r="Q185" t="s">
        <v>371</v>
      </c>
      <c r="R185">
        <v>1024185</v>
      </c>
      <c r="T185" t="s">
        <v>221</v>
      </c>
      <c r="V185" t="s">
        <v>222</v>
      </c>
      <c r="W185" t="s">
        <v>989</v>
      </c>
      <c r="X185" t="s">
        <v>989</v>
      </c>
      <c r="Y185">
        <v>428137996</v>
      </c>
      <c r="AC185" s="21">
        <v>43599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 s="21">
        <v>43608</v>
      </c>
      <c r="AW185" s="21">
        <v>43611</v>
      </c>
      <c r="BC185">
        <v>0</v>
      </c>
      <c r="BD185" t="s">
        <v>74</v>
      </c>
      <c r="BE185" t="s">
        <v>75</v>
      </c>
      <c r="BF185" t="s">
        <v>985</v>
      </c>
      <c r="BG185">
        <v>1024185</v>
      </c>
      <c r="BJ185">
        <v>0</v>
      </c>
      <c r="BK185" t="s">
        <v>990</v>
      </c>
      <c r="BM185" t="s">
        <v>230</v>
      </c>
      <c r="BN185">
        <v>60017536</v>
      </c>
      <c r="BO185">
        <v>2199</v>
      </c>
      <c r="BP185">
        <v>1024184</v>
      </c>
      <c r="BQ185">
        <v>0</v>
      </c>
      <c r="BS185">
        <v>900006000201112</v>
      </c>
      <c r="BT185" t="s">
        <v>123</v>
      </c>
      <c r="BU185" t="s">
        <v>222</v>
      </c>
      <c r="BX185">
        <v>93</v>
      </c>
      <c r="CB185">
        <v>155.78</v>
      </c>
    </row>
    <row r="186" spans="1:80" hidden="1" x14ac:dyDescent="0.25">
      <c r="A186">
        <v>1172649</v>
      </c>
      <c r="B186" t="s">
        <v>991</v>
      </c>
      <c r="C186" t="s">
        <v>992</v>
      </c>
      <c r="D186" t="s">
        <v>993</v>
      </c>
      <c r="E186" t="s">
        <v>994</v>
      </c>
      <c r="G186" t="s">
        <v>995</v>
      </c>
      <c r="H186" t="s">
        <v>254</v>
      </c>
      <c r="I186">
        <v>4212</v>
      </c>
      <c r="J186" t="s">
        <v>996</v>
      </c>
      <c r="L186">
        <v>481454140</v>
      </c>
      <c r="M186" t="s">
        <v>997</v>
      </c>
      <c r="N186" t="s">
        <v>230</v>
      </c>
      <c r="O186" s="21">
        <v>38076</v>
      </c>
      <c r="P186">
        <v>10</v>
      </c>
      <c r="Q186" t="s">
        <v>998</v>
      </c>
      <c r="R186">
        <v>1018320</v>
      </c>
      <c r="T186" t="s">
        <v>221</v>
      </c>
      <c r="V186" t="s">
        <v>222</v>
      </c>
      <c r="W186" t="s">
        <v>999</v>
      </c>
      <c r="X186" t="s">
        <v>593</v>
      </c>
      <c r="Y186">
        <v>404423933</v>
      </c>
      <c r="AC186" s="21">
        <v>43599</v>
      </c>
      <c r="AD186">
        <v>2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1</v>
      </c>
      <c r="AK186">
        <v>1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 s="21">
        <v>43610</v>
      </c>
      <c r="AW186" s="21">
        <v>43611</v>
      </c>
      <c r="AZ186" t="s">
        <v>1000</v>
      </c>
      <c r="BC186">
        <v>0</v>
      </c>
      <c r="BD186" t="s">
        <v>68</v>
      </c>
      <c r="BE186" t="s">
        <v>69</v>
      </c>
      <c r="BF186" t="s">
        <v>993</v>
      </c>
      <c r="BG186">
        <v>1018320</v>
      </c>
      <c r="BJ186">
        <v>0</v>
      </c>
      <c r="BK186" t="s">
        <v>1001</v>
      </c>
      <c r="BL186" t="s">
        <v>248</v>
      </c>
      <c r="BM186" t="s">
        <v>230</v>
      </c>
      <c r="BN186" t="s">
        <v>1002</v>
      </c>
      <c r="BO186">
        <v>2055</v>
      </c>
      <c r="BP186">
        <v>4007684</v>
      </c>
      <c r="BQ186">
        <v>0</v>
      </c>
      <c r="BS186">
        <v>985154000038678</v>
      </c>
      <c r="BT186" t="s">
        <v>1003</v>
      </c>
      <c r="BU186" t="s">
        <v>222</v>
      </c>
      <c r="BX186">
        <v>48</v>
      </c>
      <c r="CB186">
        <v>200</v>
      </c>
    </row>
    <row r="187" spans="1:80" x14ac:dyDescent="0.25">
      <c r="A187">
        <v>1172654</v>
      </c>
      <c r="B187" t="s">
        <v>1004</v>
      </c>
      <c r="C187" t="s">
        <v>984</v>
      </c>
      <c r="D187" t="s">
        <v>123</v>
      </c>
      <c r="E187" t="s">
        <v>986</v>
      </c>
      <c r="G187" t="s">
        <v>367</v>
      </c>
      <c r="H187" t="s">
        <v>254</v>
      </c>
      <c r="I187">
        <v>4370</v>
      </c>
      <c r="J187" t="s">
        <v>987</v>
      </c>
      <c r="L187">
        <v>428137996</v>
      </c>
      <c r="M187" t="s">
        <v>988</v>
      </c>
      <c r="N187" t="s">
        <v>219</v>
      </c>
      <c r="O187" s="21">
        <v>40282</v>
      </c>
      <c r="P187">
        <v>3</v>
      </c>
      <c r="Q187" t="s">
        <v>371</v>
      </c>
      <c r="R187">
        <v>1024184</v>
      </c>
      <c r="T187" t="s">
        <v>221</v>
      </c>
      <c r="V187" t="s">
        <v>222</v>
      </c>
      <c r="W187" t="s">
        <v>989</v>
      </c>
      <c r="X187" t="s">
        <v>989</v>
      </c>
      <c r="Y187">
        <v>428137996</v>
      </c>
      <c r="AC187" s="21">
        <v>43599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 s="21">
        <v>43608</v>
      </c>
      <c r="AW187" s="21">
        <v>43611</v>
      </c>
      <c r="BC187">
        <v>0</v>
      </c>
      <c r="BD187" t="s">
        <v>0</v>
      </c>
      <c r="BE187" t="s">
        <v>15</v>
      </c>
      <c r="BF187" t="s">
        <v>123</v>
      </c>
      <c r="BG187">
        <v>1024184</v>
      </c>
      <c r="BJ187">
        <v>0</v>
      </c>
      <c r="BK187" t="s">
        <v>1005</v>
      </c>
      <c r="BM187" t="s">
        <v>230</v>
      </c>
      <c r="BN187">
        <v>60012316</v>
      </c>
      <c r="BO187">
        <v>7592</v>
      </c>
      <c r="BP187">
        <v>1024185</v>
      </c>
      <c r="BQ187">
        <v>0</v>
      </c>
      <c r="BS187">
        <v>900006000262920</v>
      </c>
      <c r="BT187" t="s">
        <v>985</v>
      </c>
      <c r="BU187" t="s">
        <v>222</v>
      </c>
      <c r="BX187">
        <v>94</v>
      </c>
      <c r="CB187">
        <v>155.78</v>
      </c>
    </row>
    <row r="188" spans="1:80" x14ac:dyDescent="0.25">
      <c r="A188">
        <v>1172654</v>
      </c>
      <c r="B188" t="s">
        <v>1004</v>
      </c>
      <c r="C188" t="s">
        <v>984</v>
      </c>
      <c r="D188" t="s">
        <v>123</v>
      </c>
      <c r="E188" t="s">
        <v>986</v>
      </c>
      <c r="G188" t="s">
        <v>367</v>
      </c>
      <c r="H188" t="s">
        <v>254</v>
      </c>
      <c r="I188">
        <v>4370</v>
      </c>
      <c r="J188" t="s">
        <v>987</v>
      </c>
      <c r="L188">
        <v>428137996</v>
      </c>
      <c r="M188" t="s">
        <v>988</v>
      </c>
      <c r="N188" t="s">
        <v>219</v>
      </c>
      <c r="O188" s="21">
        <v>40282</v>
      </c>
      <c r="P188">
        <v>3</v>
      </c>
      <c r="Q188" t="s">
        <v>371</v>
      </c>
      <c r="R188">
        <v>1024184</v>
      </c>
      <c r="T188" t="s">
        <v>221</v>
      </c>
      <c r="V188" t="s">
        <v>222</v>
      </c>
      <c r="W188" t="s">
        <v>989</v>
      </c>
      <c r="X188" t="s">
        <v>989</v>
      </c>
      <c r="Y188">
        <v>428137996</v>
      </c>
      <c r="AC188" s="21">
        <v>43599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 s="21">
        <v>43608</v>
      </c>
      <c r="AW188" s="21">
        <v>43611</v>
      </c>
      <c r="BC188">
        <v>0</v>
      </c>
      <c r="BD188" t="s">
        <v>92</v>
      </c>
      <c r="BE188" t="s">
        <v>93</v>
      </c>
      <c r="BF188" t="s">
        <v>123</v>
      </c>
      <c r="BG188">
        <v>1024184</v>
      </c>
      <c r="BJ188">
        <v>0</v>
      </c>
      <c r="BK188" t="s">
        <v>1005</v>
      </c>
      <c r="BM188" t="s">
        <v>230</v>
      </c>
      <c r="BN188">
        <v>60012316</v>
      </c>
      <c r="BO188">
        <v>7592</v>
      </c>
      <c r="BP188">
        <v>1024185</v>
      </c>
      <c r="BQ188">
        <v>0</v>
      </c>
      <c r="BS188">
        <v>900006000262920</v>
      </c>
      <c r="BT188" t="s">
        <v>985</v>
      </c>
      <c r="BU188" t="s">
        <v>222</v>
      </c>
      <c r="BX188">
        <v>94</v>
      </c>
      <c r="CB188">
        <v>155.78</v>
      </c>
    </row>
    <row r="189" spans="1:80" x14ac:dyDescent="0.25">
      <c r="A189">
        <v>1172654</v>
      </c>
      <c r="B189" t="s">
        <v>1004</v>
      </c>
      <c r="C189" t="s">
        <v>984</v>
      </c>
      <c r="D189" t="s">
        <v>123</v>
      </c>
      <c r="E189" t="s">
        <v>986</v>
      </c>
      <c r="G189" t="s">
        <v>367</v>
      </c>
      <c r="H189" t="s">
        <v>254</v>
      </c>
      <c r="I189">
        <v>4370</v>
      </c>
      <c r="J189" t="s">
        <v>987</v>
      </c>
      <c r="L189">
        <v>428137996</v>
      </c>
      <c r="M189" t="s">
        <v>988</v>
      </c>
      <c r="N189" t="s">
        <v>219</v>
      </c>
      <c r="O189" s="21">
        <v>40282</v>
      </c>
      <c r="P189">
        <v>3</v>
      </c>
      <c r="Q189" t="s">
        <v>371</v>
      </c>
      <c r="R189">
        <v>1024184</v>
      </c>
      <c r="T189" t="s">
        <v>221</v>
      </c>
      <c r="V189" t="s">
        <v>222</v>
      </c>
      <c r="W189" t="s">
        <v>989</v>
      </c>
      <c r="X189" t="s">
        <v>989</v>
      </c>
      <c r="Y189">
        <v>428137996</v>
      </c>
      <c r="AC189" s="21">
        <v>43599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 s="21">
        <v>43608</v>
      </c>
      <c r="AW189" s="21">
        <v>43611</v>
      </c>
      <c r="BC189">
        <v>0</v>
      </c>
      <c r="BD189" t="s">
        <v>74</v>
      </c>
      <c r="BE189" t="s">
        <v>75</v>
      </c>
      <c r="BF189" t="s">
        <v>123</v>
      </c>
      <c r="BG189">
        <v>1024184</v>
      </c>
      <c r="BJ189">
        <v>0</v>
      </c>
      <c r="BK189" t="s">
        <v>1005</v>
      </c>
      <c r="BM189" t="s">
        <v>230</v>
      </c>
      <c r="BN189">
        <v>60012316</v>
      </c>
      <c r="BO189">
        <v>7592</v>
      </c>
      <c r="BP189">
        <v>1024185</v>
      </c>
      <c r="BQ189">
        <v>0</v>
      </c>
      <c r="BS189">
        <v>900006000262920</v>
      </c>
      <c r="BT189" t="s">
        <v>985</v>
      </c>
      <c r="BU189" t="s">
        <v>222</v>
      </c>
      <c r="BX189">
        <v>94</v>
      </c>
      <c r="CB189">
        <v>155.78</v>
      </c>
    </row>
    <row r="190" spans="1:80" x14ac:dyDescent="0.25">
      <c r="A190">
        <v>1172658</v>
      </c>
      <c r="B190" t="s">
        <v>822</v>
      </c>
      <c r="C190" t="s">
        <v>1006</v>
      </c>
      <c r="D190" t="s">
        <v>1007</v>
      </c>
      <c r="E190" t="s">
        <v>986</v>
      </c>
      <c r="G190" t="s">
        <v>367</v>
      </c>
      <c r="H190" t="s">
        <v>254</v>
      </c>
      <c r="I190">
        <v>4370</v>
      </c>
      <c r="J190" t="s">
        <v>987</v>
      </c>
      <c r="L190">
        <v>428137996</v>
      </c>
      <c r="M190" t="s">
        <v>988</v>
      </c>
      <c r="N190" t="s">
        <v>219</v>
      </c>
      <c r="O190" s="21">
        <v>37838</v>
      </c>
      <c r="P190">
        <v>10</v>
      </c>
      <c r="Q190" t="s">
        <v>371</v>
      </c>
      <c r="R190">
        <v>1022584</v>
      </c>
      <c r="T190" t="s">
        <v>221</v>
      </c>
      <c r="V190" t="s">
        <v>222</v>
      </c>
      <c r="W190" t="s">
        <v>989</v>
      </c>
      <c r="X190" t="s">
        <v>989</v>
      </c>
      <c r="Y190">
        <v>428137996</v>
      </c>
      <c r="AC190" s="21">
        <v>43599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 s="21">
        <v>43608</v>
      </c>
      <c r="AW190" s="21">
        <v>43611</v>
      </c>
      <c r="BC190">
        <v>0</v>
      </c>
      <c r="BD190" t="s">
        <v>21</v>
      </c>
      <c r="BE190" t="s">
        <v>22</v>
      </c>
      <c r="BF190" t="s">
        <v>1007</v>
      </c>
      <c r="BG190">
        <v>1022584</v>
      </c>
      <c r="BJ190">
        <v>0</v>
      </c>
      <c r="BK190" t="s">
        <v>1008</v>
      </c>
      <c r="BM190" t="s">
        <v>230</v>
      </c>
      <c r="BN190">
        <v>60017439</v>
      </c>
      <c r="BO190">
        <v>7956</v>
      </c>
      <c r="BP190">
        <v>1022584</v>
      </c>
      <c r="BQ190">
        <v>0</v>
      </c>
      <c r="BS190">
        <v>953010002505731</v>
      </c>
      <c r="BT190" t="s">
        <v>1009</v>
      </c>
      <c r="BU190" t="s">
        <v>222</v>
      </c>
      <c r="BX190">
        <v>95</v>
      </c>
      <c r="CB190">
        <v>201</v>
      </c>
    </row>
    <row r="191" spans="1:80" x14ac:dyDescent="0.25">
      <c r="A191">
        <v>1172658</v>
      </c>
      <c r="B191" t="s">
        <v>822</v>
      </c>
      <c r="C191" t="s">
        <v>1006</v>
      </c>
      <c r="D191" t="s">
        <v>1007</v>
      </c>
      <c r="E191" t="s">
        <v>986</v>
      </c>
      <c r="G191" t="s">
        <v>367</v>
      </c>
      <c r="H191" t="s">
        <v>254</v>
      </c>
      <c r="I191">
        <v>4370</v>
      </c>
      <c r="J191" t="s">
        <v>987</v>
      </c>
      <c r="L191">
        <v>428137996</v>
      </c>
      <c r="M191" t="s">
        <v>988</v>
      </c>
      <c r="N191" t="s">
        <v>219</v>
      </c>
      <c r="O191" s="21">
        <v>37838</v>
      </c>
      <c r="P191">
        <v>10</v>
      </c>
      <c r="Q191" t="s">
        <v>371</v>
      </c>
      <c r="R191">
        <v>1022584</v>
      </c>
      <c r="T191" t="s">
        <v>221</v>
      </c>
      <c r="V191" t="s">
        <v>222</v>
      </c>
      <c r="W191" t="s">
        <v>989</v>
      </c>
      <c r="X191" t="s">
        <v>989</v>
      </c>
      <c r="Y191">
        <v>428137996</v>
      </c>
      <c r="AC191" s="21">
        <v>43599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 s="21">
        <v>43608</v>
      </c>
      <c r="AW191" s="21">
        <v>43611</v>
      </c>
      <c r="BC191">
        <v>0</v>
      </c>
      <c r="BD191" t="s">
        <v>4</v>
      </c>
      <c r="BE191" t="s">
        <v>42</v>
      </c>
      <c r="BF191" t="s">
        <v>1007</v>
      </c>
      <c r="BG191">
        <v>1022584</v>
      </c>
      <c r="BJ191">
        <v>0</v>
      </c>
      <c r="BK191" t="s">
        <v>1008</v>
      </c>
      <c r="BM191" t="s">
        <v>230</v>
      </c>
      <c r="BN191">
        <v>60017439</v>
      </c>
      <c r="BO191">
        <v>7956</v>
      </c>
      <c r="BP191">
        <v>1022584</v>
      </c>
      <c r="BQ191">
        <v>0</v>
      </c>
      <c r="BS191">
        <v>953010002505731</v>
      </c>
      <c r="BT191" t="s">
        <v>1009</v>
      </c>
      <c r="BU191" t="s">
        <v>222</v>
      </c>
      <c r="BX191">
        <v>95</v>
      </c>
      <c r="CB191">
        <v>201</v>
      </c>
    </row>
    <row r="192" spans="1:80" x14ac:dyDescent="0.25">
      <c r="A192">
        <v>1172658</v>
      </c>
      <c r="B192" t="s">
        <v>822</v>
      </c>
      <c r="C192" t="s">
        <v>1006</v>
      </c>
      <c r="D192" t="s">
        <v>1007</v>
      </c>
      <c r="E192" t="s">
        <v>986</v>
      </c>
      <c r="G192" t="s">
        <v>367</v>
      </c>
      <c r="H192" t="s">
        <v>254</v>
      </c>
      <c r="I192">
        <v>4370</v>
      </c>
      <c r="J192" t="s">
        <v>987</v>
      </c>
      <c r="L192">
        <v>428137996</v>
      </c>
      <c r="M192" t="s">
        <v>988</v>
      </c>
      <c r="N192" t="s">
        <v>219</v>
      </c>
      <c r="O192" s="21">
        <v>37838</v>
      </c>
      <c r="P192">
        <v>10</v>
      </c>
      <c r="Q192" t="s">
        <v>371</v>
      </c>
      <c r="R192">
        <v>1022584</v>
      </c>
      <c r="T192" t="s">
        <v>221</v>
      </c>
      <c r="V192" t="s">
        <v>222</v>
      </c>
      <c r="W192" t="s">
        <v>989</v>
      </c>
      <c r="X192" t="s">
        <v>989</v>
      </c>
      <c r="Y192">
        <v>428137996</v>
      </c>
      <c r="AC192" s="21">
        <v>43599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 s="21">
        <v>43608</v>
      </c>
      <c r="AW192" s="21">
        <v>43611</v>
      </c>
      <c r="BC192">
        <v>0</v>
      </c>
      <c r="BD192" t="s">
        <v>40</v>
      </c>
      <c r="BE192" t="s">
        <v>41</v>
      </c>
      <c r="BF192" t="s">
        <v>1007</v>
      </c>
      <c r="BG192">
        <v>1022584</v>
      </c>
      <c r="BJ192">
        <v>0</v>
      </c>
      <c r="BK192" t="s">
        <v>1008</v>
      </c>
      <c r="BM192" t="s">
        <v>230</v>
      </c>
      <c r="BN192">
        <v>60017439</v>
      </c>
      <c r="BO192">
        <v>7956</v>
      </c>
      <c r="BP192">
        <v>1022584</v>
      </c>
      <c r="BQ192">
        <v>0</v>
      </c>
      <c r="BS192">
        <v>953010002505731</v>
      </c>
      <c r="BT192" t="s">
        <v>1009</v>
      </c>
      <c r="BU192" t="s">
        <v>222</v>
      </c>
      <c r="BX192">
        <v>95</v>
      </c>
      <c r="CB192">
        <v>201</v>
      </c>
    </row>
    <row r="193" spans="1:80" x14ac:dyDescent="0.25">
      <c r="A193">
        <v>1172658</v>
      </c>
      <c r="B193" t="s">
        <v>822</v>
      </c>
      <c r="C193" t="s">
        <v>1006</v>
      </c>
      <c r="D193" t="s">
        <v>1007</v>
      </c>
      <c r="E193" t="s">
        <v>986</v>
      </c>
      <c r="G193" t="s">
        <v>367</v>
      </c>
      <c r="H193" t="s">
        <v>254</v>
      </c>
      <c r="I193">
        <v>4370</v>
      </c>
      <c r="J193" t="s">
        <v>987</v>
      </c>
      <c r="L193">
        <v>428137996</v>
      </c>
      <c r="M193" t="s">
        <v>988</v>
      </c>
      <c r="N193" t="s">
        <v>219</v>
      </c>
      <c r="O193" s="21">
        <v>37838</v>
      </c>
      <c r="P193">
        <v>10</v>
      </c>
      <c r="Q193" t="s">
        <v>371</v>
      </c>
      <c r="R193">
        <v>1022584</v>
      </c>
      <c r="T193" t="s">
        <v>221</v>
      </c>
      <c r="V193" t="s">
        <v>222</v>
      </c>
      <c r="W193" t="s">
        <v>989</v>
      </c>
      <c r="X193" t="s">
        <v>989</v>
      </c>
      <c r="Y193">
        <v>428137996</v>
      </c>
      <c r="AC193" s="21">
        <v>43599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 s="21">
        <v>43608</v>
      </c>
      <c r="AW193" s="21">
        <v>43611</v>
      </c>
      <c r="BC193">
        <v>0</v>
      </c>
      <c r="BD193" t="s">
        <v>80</v>
      </c>
      <c r="BE193" t="s">
        <v>81</v>
      </c>
      <c r="BF193" t="s">
        <v>1007</v>
      </c>
      <c r="BG193">
        <v>1022584</v>
      </c>
      <c r="BJ193">
        <v>0</v>
      </c>
      <c r="BK193" t="s">
        <v>1008</v>
      </c>
      <c r="BM193" t="s">
        <v>230</v>
      </c>
      <c r="BN193">
        <v>60017439</v>
      </c>
      <c r="BO193">
        <v>7956</v>
      </c>
      <c r="BP193">
        <v>1022584</v>
      </c>
      <c r="BQ193">
        <v>0</v>
      </c>
      <c r="BS193">
        <v>953010002505731</v>
      </c>
      <c r="BT193" t="s">
        <v>1009</v>
      </c>
      <c r="BU193" t="s">
        <v>222</v>
      </c>
      <c r="BX193">
        <v>95</v>
      </c>
      <c r="CB193">
        <v>201</v>
      </c>
    </row>
    <row r="194" spans="1:80" hidden="1" x14ac:dyDescent="0.25">
      <c r="A194">
        <v>1172667</v>
      </c>
      <c r="B194" t="s">
        <v>1010</v>
      </c>
      <c r="C194" t="s">
        <v>1011</v>
      </c>
      <c r="D194" t="s">
        <v>125</v>
      </c>
      <c r="E194" t="s">
        <v>1012</v>
      </c>
      <c r="G194" t="s">
        <v>1013</v>
      </c>
      <c r="H194" t="s">
        <v>254</v>
      </c>
      <c r="I194">
        <v>4285</v>
      </c>
      <c r="J194" t="s">
        <v>1014</v>
      </c>
      <c r="L194">
        <v>402074524</v>
      </c>
      <c r="M194" t="s">
        <v>1015</v>
      </c>
      <c r="N194" t="s">
        <v>219</v>
      </c>
      <c r="O194" s="21">
        <v>39853</v>
      </c>
      <c r="P194">
        <v>6</v>
      </c>
      <c r="Q194" t="s">
        <v>1016</v>
      </c>
      <c r="R194">
        <v>1028256</v>
      </c>
      <c r="T194" t="s">
        <v>221</v>
      </c>
      <c r="V194" t="s">
        <v>222</v>
      </c>
      <c r="W194" t="s">
        <v>1017</v>
      </c>
      <c r="X194" t="s">
        <v>1017</v>
      </c>
      <c r="Y194">
        <v>402074524</v>
      </c>
      <c r="AC194" s="21">
        <v>43599</v>
      </c>
      <c r="AD194">
        <v>3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1</v>
      </c>
      <c r="AK194">
        <v>3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 s="21">
        <v>43608</v>
      </c>
      <c r="AW194" s="21">
        <v>43611</v>
      </c>
      <c r="AX194" t="s">
        <v>1018</v>
      </c>
      <c r="AZ194" t="s">
        <v>1019</v>
      </c>
      <c r="BC194">
        <v>0</v>
      </c>
      <c r="BD194" t="s">
        <v>0</v>
      </c>
      <c r="BE194" t="s">
        <v>15</v>
      </c>
      <c r="BF194" t="s">
        <v>125</v>
      </c>
      <c r="BG194">
        <v>1028256</v>
      </c>
      <c r="BH194" t="s">
        <v>1011</v>
      </c>
      <c r="BI194">
        <v>1028256</v>
      </c>
      <c r="BJ194">
        <v>0</v>
      </c>
      <c r="BK194" t="s">
        <v>1020</v>
      </c>
      <c r="BL194" t="s">
        <v>269</v>
      </c>
      <c r="BM194" t="s">
        <v>230</v>
      </c>
      <c r="BO194">
        <v>7982</v>
      </c>
      <c r="BQ194">
        <v>0</v>
      </c>
      <c r="BU194" t="s">
        <v>222</v>
      </c>
      <c r="BX194">
        <v>98</v>
      </c>
      <c r="CB194">
        <v>410</v>
      </c>
    </row>
    <row r="195" spans="1:80" hidden="1" x14ac:dyDescent="0.25">
      <c r="A195">
        <v>1172667</v>
      </c>
      <c r="B195" t="s">
        <v>1010</v>
      </c>
      <c r="C195" t="s">
        <v>1011</v>
      </c>
      <c r="D195" t="s">
        <v>125</v>
      </c>
      <c r="E195" t="s">
        <v>1012</v>
      </c>
      <c r="G195" t="s">
        <v>1013</v>
      </c>
      <c r="H195" t="s">
        <v>254</v>
      </c>
      <c r="I195">
        <v>4285</v>
      </c>
      <c r="J195" t="s">
        <v>1014</v>
      </c>
      <c r="L195">
        <v>402074524</v>
      </c>
      <c r="M195" t="s">
        <v>1015</v>
      </c>
      <c r="N195" t="s">
        <v>219</v>
      </c>
      <c r="O195" s="21">
        <v>39853</v>
      </c>
      <c r="P195">
        <v>6</v>
      </c>
      <c r="Q195" t="s">
        <v>1016</v>
      </c>
      <c r="R195">
        <v>1028256</v>
      </c>
      <c r="T195" t="s">
        <v>221</v>
      </c>
      <c r="V195" t="s">
        <v>222</v>
      </c>
      <c r="W195" t="s">
        <v>1017</v>
      </c>
      <c r="X195" t="s">
        <v>1017</v>
      </c>
      <c r="Y195">
        <v>402074524</v>
      </c>
      <c r="AC195" s="21">
        <v>43599</v>
      </c>
      <c r="AD195">
        <v>3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1</v>
      </c>
      <c r="AK195">
        <v>3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 s="21">
        <v>43608</v>
      </c>
      <c r="AW195" s="21">
        <v>43611</v>
      </c>
      <c r="AX195" t="s">
        <v>1018</v>
      </c>
      <c r="AZ195" t="s">
        <v>1019</v>
      </c>
      <c r="BC195">
        <v>0</v>
      </c>
      <c r="BD195" t="s">
        <v>25</v>
      </c>
      <c r="BE195" t="s">
        <v>26</v>
      </c>
      <c r="BF195" t="s">
        <v>125</v>
      </c>
      <c r="BG195">
        <v>1028256</v>
      </c>
      <c r="BH195" t="s">
        <v>1011</v>
      </c>
      <c r="BI195">
        <v>1028256</v>
      </c>
      <c r="BJ195">
        <v>0</v>
      </c>
      <c r="BK195" t="s">
        <v>1021</v>
      </c>
      <c r="BL195" t="s">
        <v>248</v>
      </c>
      <c r="BM195" t="s">
        <v>230</v>
      </c>
      <c r="BO195">
        <v>2089</v>
      </c>
      <c r="BQ195">
        <v>0</v>
      </c>
      <c r="BU195" t="s">
        <v>222</v>
      </c>
      <c r="BX195">
        <v>99</v>
      </c>
      <c r="CB195">
        <v>410</v>
      </c>
    </row>
    <row r="196" spans="1:80" hidden="1" x14ac:dyDescent="0.25">
      <c r="A196">
        <v>1172667</v>
      </c>
      <c r="B196" t="s">
        <v>1010</v>
      </c>
      <c r="C196" t="s">
        <v>1011</v>
      </c>
      <c r="D196" t="s">
        <v>125</v>
      </c>
      <c r="E196" t="s">
        <v>1012</v>
      </c>
      <c r="G196" t="s">
        <v>1013</v>
      </c>
      <c r="H196" t="s">
        <v>254</v>
      </c>
      <c r="I196">
        <v>4285</v>
      </c>
      <c r="J196" t="s">
        <v>1014</v>
      </c>
      <c r="L196">
        <v>402074524</v>
      </c>
      <c r="M196" t="s">
        <v>1015</v>
      </c>
      <c r="N196" t="s">
        <v>219</v>
      </c>
      <c r="O196" s="21">
        <v>39853</v>
      </c>
      <c r="P196">
        <v>6</v>
      </c>
      <c r="Q196" t="s">
        <v>1016</v>
      </c>
      <c r="R196">
        <v>1028256</v>
      </c>
      <c r="T196" t="s">
        <v>221</v>
      </c>
      <c r="V196" t="s">
        <v>222</v>
      </c>
      <c r="W196" t="s">
        <v>1017</v>
      </c>
      <c r="X196" t="s">
        <v>1017</v>
      </c>
      <c r="Y196">
        <v>402074524</v>
      </c>
      <c r="AC196" s="21">
        <v>43599</v>
      </c>
      <c r="AD196">
        <v>3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1</v>
      </c>
      <c r="AK196">
        <v>3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 s="21">
        <v>43608</v>
      </c>
      <c r="AW196" s="21">
        <v>43611</v>
      </c>
      <c r="AX196" t="s">
        <v>1018</v>
      </c>
      <c r="AZ196" t="s">
        <v>1019</v>
      </c>
      <c r="BC196">
        <v>0</v>
      </c>
      <c r="BD196" t="s">
        <v>38</v>
      </c>
      <c r="BE196" t="s">
        <v>39</v>
      </c>
      <c r="BF196" t="s">
        <v>125</v>
      </c>
      <c r="BG196">
        <v>1028256</v>
      </c>
      <c r="BH196" t="s">
        <v>1011</v>
      </c>
      <c r="BI196">
        <v>1028256</v>
      </c>
      <c r="BJ196">
        <v>0</v>
      </c>
      <c r="BK196" t="s">
        <v>1021</v>
      </c>
      <c r="BL196" t="s">
        <v>248</v>
      </c>
      <c r="BM196" t="s">
        <v>230</v>
      </c>
      <c r="BO196">
        <v>2089</v>
      </c>
      <c r="BQ196">
        <v>0</v>
      </c>
      <c r="BU196" t="s">
        <v>222</v>
      </c>
      <c r="BX196">
        <v>99</v>
      </c>
      <c r="CB196">
        <v>410</v>
      </c>
    </row>
    <row r="197" spans="1:80" hidden="1" x14ac:dyDescent="0.25">
      <c r="A197">
        <v>1172668</v>
      </c>
      <c r="B197" t="s">
        <v>1022</v>
      </c>
      <c r="C197" t="s">
        <v>992</v>
      </c>
      <c r="D197" t="s">
        <v>1023</v>
      </c>
      <c r="E197" t="s">
        <v>994</v>
      </c>
      <c r="G197" t="s">
        <v>995</v>
      </c>
      <c r="H197" t="s">
        <v>254</v>
      </c>
      <c r="I197">
        <v>4212</v>
      </c>
      <c r="J197" t="s">
        <v>996</v>
      </c>
      <c r="L197">
        <v>481454140</v>
      </c>
      <c r="M197" t="s">
        <v>997</v>
      </c>
      <c r="N197" t="s">
        <v>230</v>
      </c>
      <c r="O197" s="21">
        <v>43658</v>
      </c>
      <c r="P197">
        <v>7</v>
      </c>
      <c r="Q197" t="s">
        <v>998</v>
      </c>
      <c r="R197">
        <v>1027996</v>
      </c>
      <c r="T197" t="s">
        <v>221</v>
      </c>
      <c r="V197" t="s">
        <v>222</v>
      </c>
      <c r="W197" t="s">
        <v>999</v>
      </c>
      <c r="X197" t="s">
        <v>593</v>
      </c>
      <c r="Y197">
        <v>404423933</v>
      </c>
      <c r="AC197" s="21">
        <v>43599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 s="21">
        <v>43610</v>
      </c>
      <c r="AW197" s="21">
        <v>43611</v>
      </c>
      <c r="AZ197" t="s">
        <v>1000</v>
      </c>
      <c r="BC197">
        <v>0</v>
      </c>
      <c r="BD197" t="s">
        <v>40</v>
      </c>
      <c r="BE197" t="s">
        <v>41</v>
      </c>
      <c r="BF197" t="s">
        <v>1023</v>
      </c>
      <c r="BG197">
        <v>1027996</v>
      </c>
      <c r="BJ197">
        <v>0</v>
      </c>
      <c r="BK197" t="s">
        <v>1024</v>
      </c>
      <c r="BM197" t="s">
        <v>230</v>
      </c>
      <c r="BN197">
        <v>60011982</v>
      </c>
      <c r="BO197">
        <v>2236</v>
      </c>
      <c r="BP197">
        <v>1018320</v>
      </c>
      <c r="BQ197">
        <v>0</v>
      </c>
      <c r="BS197">
        <v>978102100078180</v>
      </c>
      <c r="BT197" t="s">
        <v>993</v>
      </c>
      <c r="BU197" t="s">
        <v>222</v>
      </c>
      <c r="BX197">
        <v>96</v>
      </c>
      <c r="CB197">
        <v>65</v>
      </c>
    </row>
    <row r="198" spans="1:80" hidden="1" x14ac:dyDescent="0.25">
      <c r="A198">
        <v>1172678</v>
      </c>
      <c r="B198" t="s">
        <v>1025</v>
      </c>
      <c r="C198" t="s">
        <v>1026</v>
      </c>
      <c r="D198" t="s">
        <v>1027</v>
      </c>
      <c r="E198" t="s">
        <v>1028</v>
      </c>
      <c r="G198" t="s">
        <v>1029</v>
      </c>
      <c r="H198" t="s">
        <v>254</v>
      </c>
      <c r="I198">
        <v>4515</v>
      </c>
      <c r="J198" t="s">
        <v>1030</v>
      </c>
      <c r="L198">
        <v>408713304</v>
      </c>
      <c r="M198" t="s">
        <v>1031</v>
      </c>
      <c r="N198" t="s">
        <v>219</v>
      </c>
      <c r="O198" s="21">
        <v>39314</v>
      </c>
      <c r="P198">
        <v>6</v>
      </c>
      <c r="Q198" t="s">
        <v>1032</v>
      </c>
      <c r="R198">
        <v>4014494</v>
      </c>
      <c r="T198" t="s">
        <v>221</v>
      </c>
      <c r="V198" t="s">
        <v>222</v>
      </c>
      <c r="W198" t="s">
        <v>1033</v>
      </c>
      <c r="X198" t="s">
        <v>1034</v>
      </c>
      <c r="Y198">
        <v>408713304</v>
      </c>
      <c r="Z198" t="s">
        <v>1033</v>
      </c>
      <c r="AC198" s="21">
        <v>43602</v>
      </c>
      <c r="AD198">
        <v>2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1</v>
      </c>
      <c r="AK198">
        <v>1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 s="21">
        <v>43610</v>
      </c>
      <c r="AW198" s="21">
        <v>43611</v>
      </c>
      <c r="AX198" t="s">
        <v>1035</v>
      </c>
      <c r="AY198" t="s">
        <v>1033</v>
      </c>
      <c r="AZ198" t="s">
        <v>1036</v>
      </c>
      <c r="BA198" t="s">
        <v>1037</v>
      </c>
      <c r="BC198">
        <v>0</v>
      </c>
      <c r="BD198" t="s">
        <v>25</v>
      </c>
      <c r="BE198" t="s">
        <v>26</v>
      </c>
      <c r="BF198" t="s">
        <v>1027</v>
      </c>
      <c r="BG198">
        <v>4014494</v>
      </c>
      <c r="BJ198">
        <v>0</v>
      </c>
      <c r="BK198" t="s">
        <v>1038</v>
      </c>
      <c r="BL198" t="s">
        <v>269</v>
      </c>
      <c r="BM198" t="s">
        <v>230</v>
      </c>
      <c r="BN198">
        <v>40018475</v>
      </c>
      <c r="BO198">
        <v>7854</v>
      </c>
      <c r="BQ198">
        <v>0</v>
      </c>
      <c r="BS198">
        <v>985100010657689</v>
      </c>
      <c r="BU198" t="s">
        <v>222</v>
      </c>
      <c r="BX198">
        <v>97</v>
      </c>
      <c r="CB198">
        <v>245</v>
      </c>
    </row>
    <row r="199" spans="1:80" hidden="1" x14ac:dyDescent="0.25">
      <c r="A199">
        <v>1172678</v>
      </c>
      <c r="B199" t="s">
        <v>1025</v>
      </c>
      <c r="C199" t="s">
        <v>1026</v>
      </c>
      <c r="D199" t="s">
        <v>1027</v>
      </c>
      <c r="E199" t="s">
        <v>1028</v>
      </c>
      <c r="G199" t="s">
        <v>1029</v>
      </c>
      <c r="H199" t="s">
        <v>254</v>
      </c>
      <c r="I199">
        <v>4515</v>
      </c>
      <c r="J199" t="s">
        <v>1030</v>
      </c>
      <c r="L199">
        <v>408713304</v>
      </c>
      <c r="M199" t="s">
        <v>1031</v>
      </c>
      <c r="N199" t="s">
        <v>219</v>
      </c>
      <c r="O199" s="21">
        <v>39314</v>
      </c>
      <c r="P199">
        <v>6</v>
      </c>
      <c r="Q199" t="s">
        <v>1032</v>
      </c>
      <c r="R199">
        <v>4014494</v>
      </c>
      <c r="T199" t="s">
        <v>221</v>
      </c>
      <c r="V199" t="s">
        <v>222</v>
      </c>
      <c r="W199" t="s">
        <v>1033</v>
      </c>
      <c r="X199" t="s">
        <v>1034</v>
      </c>
      <c r="Y199">
        <v>408713304</v>
      </c>
      <c r="Z199" t="s">
        <v>1033</v>
      </c>
      <c r="AC199" s="21">
        <v>43602</v>
      </c>
      <c r="AD199">
        <v>2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1</v>
      </c>
      <c r="AK199">
        <v>1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 s="21">
        <v>43610</v>
      </c>
      <c r="AW199" s="21">
        <v>43611</v>
      </c>
      <c r="AX199" t="s">
        <v>1035</v>
      </c>
      <c r="AY199" t="s">
        <v>1033</v>
      </c>
      <c r="AZ199" t="s">
        <v>1036</v>
      </c>
      <c r="BA199" t="s">
        <v>1037</v>
      </c>
      <c r="BC199">
        <v>0</v>
      </c>
      <c r="BD199" t="s">
        <v>38</v>
      </c>
      <c r="BE199" t="s">
        <v>39</v>
      </c>
      <c r="BF199" t="s">
        <v>1027</v>
      </c>
      <c r="BG199">
        <v>4014494</v>
      </c>
      <c r="BJ199">
        <v>0</v>
      </c>
      <c r="BK199" t="s">
        <v>1038</v>
      </c>
      <c r="BL199" t="s">
        <v>269</v>
      </c>
      <c r="BM199" t="s">
        <v>230</v>
      </c>
      <c r="BN199">
        <v>40018475</v>
      </c>
      <c r="BO199">
        <v>7854</v>
      </c>
      <c r="BQ199">
        <v>0</v>
      </c>
      <c r="BS199">
        <v>985100010657689</v>
      </c>
      <c r="BU199" t="s">
        <v>222</v>
      </c>
      <c r="BX199">
        <v>97</v>
      </c>
      <c r="CB199">
        <v>245</v>
      </c>
    </row>
    <row r="200" spans="1:80" hidden="1" x14ac:dyDescent="0.25">
      <c r="A200">
        <v>1172708</v>
      </c>
      <c r="B200" t="s">
        <v>1039</v>
      </c>
      <c r="C200" t="s">
        <v>1026</v>
      </c>
      <c r="D200" t="s">
        <v>1040</v>
      </c>
      <c r="E200" t="s">
        <v>1028</v>
      </c>
      <c r="G200" t="s">
        <v>1041</v>
      </c>
      <c r="H200" t="s">
        <v>238</v>
      </c>
      <c r="I200">
        <v>4515</v>
      </c>
      <c r="J200" t="s">
        <v>1042</v>
      </c>
      <c r="L200">
        <v>408713304</v>
      </c>
      <c r="M200" t="s">
        <v>1031</v>
      </c>
      <c r="N200" t="s">
        <v>219</v>
      </c>
      <c r="O200" s="21">
        <v>37377</v>
      </c>
      <c r="P200">
        <v>12</v>
      </c>
      <c r="Q200" t="s">
        <v>664</v>
      </c>
      <c r="R200">
        <v>4100264</v>
      </c>
      <c r="T200" t="s">
        <v>221</v>
      </c>
      <c r="V200" t="s">
        <v>222</v>
      </c>
      <c r="W200" t="s">
        <v>1033</v>
      </c>
      <c r="X200" t="s">
        <v>1033</v>
      </c>
      <c r="Y200">
        <v>408713304</v>
      </c>
      <c r="AC200" s="21">
        <v>43602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 s="21">
        <v>43608</v>
      </c>
      <c r="AW200" s="21">
        <v>43611</v>
      </c>
      <c r="AX200" t="s">
        <v>1043</v>
      </c>
      <c r="AY200" t="s">
        <v>1033</v>
      </c>
      <c r="AZ200" t="s">
        <v>1044</v>
      </c>
      <c r="BA200" t="s">
        <v>1037</v>
      </c>
      <c r="BC200">
        <v>0</v>
      </c>
      <c r="BD200" t="s">
        <v>76</v>
      </c>
      <c r="BE200" t="s">
        <v>77</v>
      </c>
      <c r="BF200" t="s">
        <v>1040</v>
      </c>
      <c r="BG200">
        <v>4100264</v>
      </c>
      <c r="BJ200">
        <v>0</v>
      </c>
      <c r="BK200" t="s">
        <v>1045</v>
      </c>
      <c r="BM200" t="s">
        <v>230</v>
      </c>
      <c r="BN200">
        <v>60011335</v>
      </c>
      <c r="BO200">
        <v>7790</v>
      </c>
      <c r="BP200">
        <v>4003645</v>
      </c>
      <c r="BQ200">
        <v>0</v>
      </c>
      <c r="BS200">
        <v>900006000236827</v>
      </c>
      <c r="BT200" t="s">
        <v>1033</v>
      </c>
      <c r="BU200" t="s">
        <v>222</v>
      </c>
      <c r="BX200">
        <v>101</v>
      </c>
      <c r="CB200">
        <v>110</v>
      </c>
    </row>
    <row r="201" spans="1:80" hidden="1" x14ac:dyDescent="0.25">
      <c r="A201">
        <v>1172708</v>
      </c>
      <c r="B201" t="s">
        <v>1039</v>
      </c>
      <c r="C201" t="s">
        <v>1026</v>
      </c>
      <c r="D201" t="s">
        <v>1040</v>
      </c>
      <c r="E201" t="s">
        <v>1028</v>
      </c>
      <c r="G201" t="s">
        <v>1041</v>
      </c>
      <c r="H201" t="s">
        <v>238</v>
      </c>
      <c r="I201">
        <v>4515</v>
      </c>
      <c r="J201" t="s">
        <v>1042</v>
      </c>
      <c r="L201">
        <v>408713304</v>
      </c>
      <c r="M201" t="s">
        <v>1031</v>
      </c>
      <c r="N201" t="s">
        <v>219</v>
      </c>
      <c r="O201" s="21">
        <v>37377</v>
      </c>
      <c r="P201">
        <v>12</v>
      </c>
      <c r="Q201" t="s">
        <v>664</v>
      </c>
      <c r="R201">
        <v>4100264</v>
      </c>
      <c r="T201" t="s">
        <v>221</v>
      </c>
      <c r="V201" t="s">
        <v>222</v>
      </c>
      <c r="W201" t="s">
        <v>1033</v>
      </c>
      <c r="X201" t="s">
        <v>1033</v>
      </c>
      <c r="Y201">
        <v>408713304</v>
      </c>
      <c r="AC201" s="21">
        <v>43602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 s="21">
        <v>43608</v>
      </c>
      <c r="AW201" s="21">
        <v>43611</v>
      </c>
      <c r="AX201" t="s">
        <v>1043</v>
      </c>
      <c r="AY201" t="s">
        <v>1033</v>
      </c>
      <c r="AZ201" t="s">
        <v>1044</v>
      </c>
      <c r="BA201" t="s">
        <v>1037</v>
      </c>
      <c r="BC201">
        <v>0</v>
      </c>
      <c r="BD201" t="s">
        <v>68</v>
      </c>
      <c r="BE201" t="s">
        <v>69</v>
      </c>
      <c r="BF201" t="s">
        <v>1040</v>
      </c>
      <c r="BG201">
        <v>4100264</v>
      </c>
      <c r="BJ201">
        <v>0</v>
      </c>
      <c r="BK201" t="s">
        <v>1045</v>
      </c>
      <c r="BM201" t="s">
        <v>230</v>
      </c>
      <c r="BN201">
        <v>60011335</v>
      </c>
      <c r="BO201">
        <v>7790</v>
      </c>
      <c r="BP201">
        <v>4003645</v>
      </c>
      <c r="BQ201">
        <v>0</v>
      </c>
      <c r="BS201">
        <v>900006000236827</v>
      </c>
      <c r="BT201" t="s">
        <v>1033</v>
      </c>
      <c r="BU201" t="s">
        <v>222</v>
      </c>
      <c r="BX201">
        <v>101</v>
      </c>
      <c r="CB201">
        <v>110</v>
      </c>
    </row>
    <row r="202" spans="1:80" hidden="1" x14ac:dyDescent="0.25">
      <c r="A202">
        <v>1172738</v>
      </c>
      <c r="B202" t="s">
        <v>1046</v>
      </c>
      <c r="C202" t="s">
        <v>940</v>
      </c>
      <c r="D202" t="s">
        <v>1047</v>
      </c>
      <c r="E202" t="s">
        <v>1048</v>
      </c>
      <c r="G202" t="s">
        <v>1049</v>
      </c>
      <c r="H202" t="s">
        <v>216</v>
      </c>
      <c r="I202">
        <v>4311</v>
      </c>
      <c r="J202" t="s">
        <v>1050</v>
      </c>
      <c r="L202">
        <v>406125211</v>
      </c>
      <c r="M202" t="s">
        <v>1051</v>
      </c>
      <c r="N202" t="s">
        <v>219</v>
      </c>
      <c r="O202" s="21">
        <v>39717</v>
      </c>
      <c r="P202">
        <v>5</v>
      </c>
      <c r="Q202" t="s">
        <v>1052</v>
      </c>
      <c r="R202">
        <v>1019343</v>
      </c>
      <c r="T202" t="s">
        <v>221</v>
      </c>
      <c r="V202" t="s">
        <v>222</v>
      </c>
      <c r="W202" t="s">
        <v>1053</v>
      </c>
      <c r="X202" t="s">
        <v>1054</v>
      </c>
      <c r="Y202">
        <v>406125211</v>
      </c>
      <c r="Z202" t="s">
        <v>1055</v>
      </c>
      <c r="AC202" s="21">
        <v>43600</v>
      </c>
      <c r="AD202">
        <v>2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1</v>
      </c>
      <c r="AK202">
        <v>1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 s="21">
        <v>43610</v>
      </c>
      <c r="AW202" s="21">
        <v>43611</v>
      </c>
      <c r="AX202" t="s">
        <v>1056</v>
      </c>
      <c r="AY202" t="s">
        <v>1057</v>
      </c>
      <c r="AZ202" t="s">
        <v>1058</v>
      </c>
      <c r="BC202">
        <v>0</v>
      </c>
      <c r="BD202" t="s">
        <v>48</v>
      </c>
      <c r="BE202" t="s">
        <v>49</v>
      </c>
      <c r="BF202" t="s">
        <v>1047</v>
      </c>
      <c r="BG202">
        <v>1019343</v>
      </c>
      <c r="BJ202">
        <v>0</v>
      </c>
      <c r="BK202" t="s">
        <v>1059</v>
      </c>
      <c r="BM202" t="s">
        <v>230</v>
      </c>
      <c r="BN202">
        <v>60019492</v>
      </c>
      <c r="BO202">
        <v>2203</v>
      </c>
      <c r="BP202">
        <v>1019343</v>
      </c>
      <c r="BQ202">
        <v>0</v>
      </c>
      <c r="BS202">
        <v>978102100259532</v>
      </c>
      <c r="BT202" t="s">
        <v>1047</v>
      </c>
      <c r="BU202" t="s">
        <v>222</v>
      </c>
      <c r="BX202">
        <v>102</v>
      </c>
      <c r="CB202">
        <v>245</v>
      </c>
    </row>
    <row r="203" spans="1:80" hidden="1" x14ac:dyDescent="0.25">
      <c r="A203">
        <v>1172738</v>
      </c>
      <c r="B203" t="s">
        <v>1046</v>
      </c>
      <c r="C203" t="s">
        <v>940</v>
      </c>
      <c r="D203" t="s">
        <v>1047</v>
      </c>
      <c r="E203" t="s">
        <v>1048</v>
      </c>
      <c r="G203" t="s">
        <v>1049</v>
      </c>
      <c r="H203" t="s">
        <v>216</v>
      </c>
      <c r="I203">
        <v>4311</v>
      </c>
      <c r="J203" t="s">
        <v>1050</v>
      </c>
      <c r="L203">
        <v>406125211</v>
      </c>
      <c r="M203" t="s">
        <v>1051</v>
      </c>
      <c r="N203" t="s">
        <v>219</v>
      </c>
      <c r="O203" s="21">
        <v>39717</v>
      </c>
      <c r="P203">
        <v>5</v>
      </c>
      <c r="Q203" t="s">
        <v>1052</v>
      </c>
      <c r="R203">
        <v>1019343</v>
      </c>
      <c r="T203" t="s">
        <v>221</v>
      </c>
      <c r="V203" t="s">
        <v>222</v>
      </c>
      <c r="W203" t="s">
        <v>1053</v>
      </c>
      <c r="X203" t="s">
        <v>1054</v>
      </c>
      <c r="Y203">
        <v>406125211</v>
      </c>
      <c r="Z203" t="s">
        <v>1055</v>
      </c>
      <c r="AC203" s="21">
        <v>43600</v>
      </c>
      <c r="AD203">
        <v>2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1</v>
      </c>
      <c r="AK203">
        <v>1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 s="21">
        <v>43610</v>
      </c>
      <c r="AW203" s="21">
        <v>43611</v>
      </c>
      <c r="AX203" t="s">
        <v>1056</v>
      </c>
      <c r="AY203" t="s">
        <v>1057</v>
      </c>
      <c r="AZ203" t="s">
        <v>1058</v>
      </c>
      <c r="BC203">
        <v>0</v>
      </c>
      <c r="BD203" t="s">
        <v>94</v>
      </c>
      <c r="BE203" t="s">
        <v>95</v>
      </c>
      <c r="BF203" t="s">
        <v>1047</v>
      </c>
      <c r="BG203">
        <v>1019343</v>
      </c>
      <c r="BJ203">
        <v>0</v>
      </c>
      <c r="BK203" t="s">
        <v>1060</v>
      </c>
      <c r="BL203" t="s">
        <v>269</v>
      </c>
      <c r="BM203" t="s">
        <v>230</v>
      </c>
      <c r="BN203">
        <v>60008951</v>
      </c>
      <c r="BO203">
        <v>7076</v>
      </c>
      <c r="BP203">
        <v>1019343</v>
      </c>
      <c r="BQ203">
        <v>0</v>
      </c>
      <c r="BS203">
        <v>978102100272523</v>
      </c>
      <c r="BT203" t="s">
        <v>1047</v>
      </c>
      <c r="BU203" t="s">
        <v>222</v>
      </c>
      <c r="BX203">
        <v>103</v>
      </c>
      <c r="CB203">
        <v>245</v>
      </c>
    </row>
    <row r="204" spans="1:80" hidden="1" x14ac:dyDescent="0.25">
      <c r="A204">
        <v>1172819</v>
      </c>
      <c r="B204" t="s">
        <v>1061</v>
      </c>
      <c r="C204" t="s">
        <v>1062</v>
      </c>
      <c r="D204" t="s">
        <v>126</v>
      </c>
      <c r="E204" t="s">
        <v>1063</v>
      </c>
      <c r="G204" t="s">
        <v>1064</v>
      </c>
      <c r="H204" t="s">
        <v>368</v>
      </c>
      <c r="I204">
        <v>4420</v>
      </c>
      <c r="J204" t="s">
        <v>1065</v>
      </c>
      <c r="L204">
        <v>407572869</v>
      </c>
      <c r="M204" t="s">
        <v>1066</v>
      </c>
      <c r="N204" t="s">
        <v>219</v>
      </c>
      <c r="O204" s="21">
        <v>39774</v>
      </c>
      <c r="P204">
        <v>5</v>
      </c>
      <c r="Q204" t="s">
        <v>1067</v>
      </c>
      <c r="R204">
        <v>1025152</v>
      </c>
      <c r="T204" t="s">
        <v>221</v>
      </c>
      <c r="V204" t="s">
        <v>222</v>
      </c>
      <c r="W204" t="s">
        <v>1068</v>
      </c>
      <c r="X204" t="s">
        <v>1068</v>
      </c>
      <c r="Y204">
        <v>407572869</v>
      </c>
      <c r="AC204" s="21">
        <v>43600</v>
      </c>
      <c r="AD204">
        <v>2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1</v>
      </c>
      <c r="AK204">
        <v>3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 s="21">
        <v>43608</v>
      </c>
      <c r="AW204" s="21">
        <v>43611</v>
      </c>
      <c r="AZ204" t="s">
        <v>1069</v>
      </c>
      <c r="BA204" t="s">
        <v>1070</v>
      </c>
      <c r="BC204">
        <v>0</v>
      </c>
      <c r="BD204" t="s">
        <v>30</v>
      </c>
      <c r="BE204" t="s">
        <v>31</v>
      </c>
      <c r="BF204" t="s">
        <v>126</v>
      </c>
      <c r="BG204">
        <v>1025152</v>
      </c>
      <c r="BJ204">
        <v>0</v>
      </c>
      <c r="BK204" t="s">
        <v>1071</v>
      </c>
      <c r="BL204" t="s">
        <v>248</v>
      </c>
      <c r="BM204" t="s">
        <v>230</v>
      </c>
      <c r="BN204">
        <v>60019049</v>
      </c>
      <c r="BO204">
        <v>2124</v>
      </c>
      <c r="BP204">
        <v>1025152</v>
      </c>
      <c r="BQ204">
        <v>0</v>
      </c>
      <c r="BS204">
        <v>981000300343508</v>
      </c>
      <c r="BT204" t="s">
        <v>126</v>
      </c>
      <c r="BU204" t="s">
        <v>222</v>
      </c>
      <c r="BX204">
        <v>104</v>
      </c>
      <c r="CB204">
        <v>405</v>
      </c>
    </row>
    <row r="205" spans="1:80" hidden="1" x14ac:dyDescent="0.25">
      <c r="A205">
        <v>1172819</v>
      </c>
      <c r="B205" t="s">
        <v>1061</v>
      </c>
      <c r="C205" t="s">
        <v>1062</v>
      </c>
      <c r="D205" t="s">
        <v>126</v>
      </c>
      <c r="E205" t="s">
        <v>1063</v>
      </c>
      <c r="G205" t="s">
        <v>1064</v>
      </c>
      <c r="H205" t="s">
        <v>368</v>
      </c>
      <c r="I205">
        <v>4420</v>
      </c>
      <c r="J205" t="s">
        <v>1065</v>
      </c>
      <c r="L205">
        <v>407572869</v>
      </c>
      <c r="M205" t="s">
        <v>1066</v>
      </c>
      <c r="N205" t="s">
        <v>219</v>
      </c>
      <c r="O205" s="21">
        <v>39774</v>
      </c>
      <c r="P205">
        <v>5</v>
      </c>
      <c r="Q205" t="s">
        <v>1067</v>
      </c>
      <c r="R205">
        <v>1025152</v>
      </c>
      <c r="T205" t="s">
        <v>221</v>
      </c>
      <c r="V205" t="s">
        <v>222</v>
      </c>
      <c r="W205" t="s">
        <v>1068</v>
      </c>
      <c r="X205" t="s">
        <v>1068</v>
      </c>
      <c r="Y205">
        <v>407572869</v>
      </c>
      <c r="AC205" s="21">
        <v>43600</v>
      </c>
      <c r="AD205">
        <v>2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1</v>
      </c>
      <c r="AK205">
        <v>3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 s="21">
        <v>43608</v>
      </c>
      <c r="AW205" s="21">
        <v>43611</v>
      </c>
      <c r="AZ205" t="s">
        <v>1069</v>
      </c>
      <c r="BA205" t="s">
        <v>1070</v>
      </c>
      <c r="BC205">
        <v>0</v>
      </c>
      <c r="BD205" t="s">
        <v>0</v>
      </c>
      <c r="BE205" t="s">
        <v>15</v>
      </c>
      <c r="BF205" t="s">
        <v>126</v>
      </c>
      <c r="BG205">
        <v>1025152</v>
      </c>
      <c r="BJ205">
        <v>0</v>
      </c>
      <c r="BK205" t="s">
        <v>1071</v>
      </c>
      <c r="BL205" t="s">
        <v>248</v>
      </c>
      <c r="BM205" t="s">
        <v>230</v>
      </c>
      <c r="BN205">
        <v>60019049</v>
      </c>
      <c r="BO205">
        <v>2124</v>
      </c>
      <c r="BP205">
        <v>1025152</v>
      </c>
      <c r="BQ205">
        <v>0</v>
      </c>
      <c r="BS205">
        <v>981000300343508</v>
      </c>
      <c r="BT205" t="s">
        <v>126</v>
      </c>
      <c r="BU205" t="s">
        <v>222</v>
      </c>
      <c r="BX205">
        <v>104</v>
      </c>
      <c r="CB205">
        <v>405</v>
      </c>
    </row>
    <row r="206" spans="1:80" hidden="1" x14ac:dyDescent="0.25">
      <c r="A206">
        <v>1172819</v>
      </c>
      <c r="B206" t="s">
        <v>1061</v>
      </c>
      <c r="C206" t="s">
        <v>1062</v>
      </c>
      <c r="D206" t="s">
        <v>126</v>
      </c>
      <c r="E206" t="s">
        <v>1063</v>
      </c>
      <c r="G206" t="s">
        <v>1064</v>
      </c>
      <c r="H206" t="s">
        <v>368</v>
      </c>
      <c r="I206">
        <v>4420</v>
      </c>
      <c r="J206" t="s">
        <v>1065</v>
      </c>
      <c r="L206">
        <v>407572869</v>
      </c>
      <c r="M206" t="s">
        <v>1066</v>
      </c>
      <c r="N206" t="s">
        <v>219</v>
      </c>
      <c r="O206" s="21">
        <v>39774</v>
      </c>
      <c r="P206">
        <v>5</v>
      </c>
      <c r="Q206" t="s">
        <v>1067</v>
      </c>
      <c r="R206">
        <v>1025152</v>
      </c>
      <c r="T206" t="s">
        <v>221</v>
      </c>
      <c r="V206" t="s">
        <v>222</v>
      </c>
      <c r="W206" t="s">
        <v>1068</v>
      </c>
      <c r="X206" t="s">
        <v>1068</v>
      </c>
      <c r="Y206">
        <v>407572869</v>
      </c>
      <c r="AC206" s="21">
        <v>43600</v>
      </c>
      <c r="AD206">
        <v>2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1</v>
      </c>
      <c r="AK206">
        <v>3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 s="21">
        <v>43608</v>
      </c>
      <c r="AW206" s="21">
        <v>43611</v>
      </c>
      <c r="AZ206" t="s">
        <v>1069</v>
      </c>
      <c r="BA206" t="s">
        <v>1070</v>
      </c>
      <c r="BC206">
        <v>0</v>
      </c>
      <c r="BD206" t="s">
        <v>72</v>
      </c>
      <c r="BE206" t="s">
        <v>73</v>
      </c>
      <c r="BF206" t="s">
        <v>126</v>
      </c>
      <c r="BG206">
        <v>1025152</v>
      </c>
      <c r="BJ206">
        <v>0</v>
      </c>
      <c r="BK206" t="s">
        <v>1071</v>
      </c>
      <c r="BL206" t="s">
        <v>248</v>
      </c>
      <c r="BM206" t="s">
        <v>230</v>
      </c>
      <c r="BN206">
        <v>60019049</v>
      </c>
      <c r="BO206">
        <v>2124</v>
      </c>
      <c r="BP206">
        <v>1025152</v>
      </c>
      <c r="BQ206">
        <v>0</v>
      </c>
      <c r="BS206">
        <v>981000300343508</v>
      </c>
      <c r="BT206" t="s">
        <v>126</v>
      </c>
      <c r="BU206" t="s">
        <v>222</v>
      </c>
      <c r="BX206">
        <v>104</v>
      </c>
      <c r="CB206">
        <v>405</v>
      </c>
    </row>
    <row r="207" spans="1:80" hidden="1" x14ac:dyDescent="0.25">
      <c r="A207">
        <v>1172819</v>
      </c>
      <c r="B207" t="s">
        <v>1061</v>
      </c>
      <c r="C207" t="s">
        <v>1062</v>
      </c>
      <c r="D207" t="s">
        <v>126</v>
      </c>
      <c r="E207" t="s">
        <v>1063</v>
      </c>
      <c r="G207" t="s">
        <v>1064</v>
      </c>
      <c r="H207" t="s">
        <v>368</v>
      </c>
      <c r="I207">
        <v>4420</v>
      </c>
      <c r="J207" t="s">
        <v>1065</v>
      </c>
      <c r="L207">
        <v>407572869</v>
      </c>
      <c r="M207" t="s">
        <v>1066</v>
      </c>
      <c r="N207" t="s">
        <v>219</v>
      </c>
      <c r="O207" s="21">
        <v>39774</v>
      </c>
      <c r="P207">
        <v>5</v>
      </c>
      <c r="Q207" t="s">
        <v>1067</v>
      </c>
      <c r="R207">
        <v>1025152</v>
      </c>
      <c r="T207" t="s">
        <v>221</v>
      </c>
      <c r="V207" t="s">
        <v>222</v>
      </c>
      <c r="W207" t="s">
        <v>1068</v>
      </c>
      <c r="X207" t="s">
        <v>1068</v>
      </c>
      <c r="Y207">
        <v>407572869</v>
      </c>
      <c r="AC207" s="21">
        <v>43600</v>
      </c>
      <c r="AD207">
        <v>2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1</v>
      </c>
      <c r="AK207">
        <v>3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 s="21">
        <v>43608</v>
      </c>
      <c r="AW207" s="21">
        <v>43611</v>
      </c>
      <c r="AZ207" t="s">
        <v>1069</v>
      </c>
      <c r="BA207" t="s">
        <v>1070</v>
      </c>
      <c r="BC207">
        <v>0</v>
      </c>
      <c r="BD207" t="s">
        <v>48</v>
      </c>
      <c r="BE207" t="s">
        <v>49</v>
      </c>
      <c r="BF207" t="s">
        <v>126</v>
      </c>
      <c r="BG207">
        <v>1025152</v>
      </c>
      <c r="BJ207">
        <v>0</v>
      </c>
      <c r="BK207" t="s">
        <v>1072</v>
      </c>
      <c r="BL207" t="s">
        <v>248</v>
      </c>
      <c r="BM207" t="s">
        <v>230</v>
      </c>
      <c r="BN207">
        <v>60012949</v>
      </c>
      <c r="BO207">
        <v>7953</v>
      </c>
      <c r="BP207">
        <v>1025153</v>
      </c>
      <c r="BQ207">
        <v>0</v>
      </c>
      <c r="BS207">
        <v>900006000184891</v>
      </c>
      <c r="BT207" t="s">
        <v>1073</v>
      </c>
      <c r="BU207" t="s">
        <v>222</v>
      </c>
      <c r="BX207">
        <v>105</v>
      </c>
      <c r="CB207">
        <v>405</v>
      </c>
    </row>
    <row r="208" spans="1:80" hidden="1" x14ac:dyDescent="0.25">
      <c r="A208">
        <v>1172832</v>
      </c>
      <c r="B208" t="s">
        <v>1074</v>
      </c>
      <c r="C208" t="s">
        <v>1062</v>
      </c>
      <c r="D208" t="s">
        <v>1073</v>
      </c>
      <c r="E208" t="s">
        <v>1063</v>
      </c>
      <c r="G208" t="s">
        <v>1064</v>
      </c>
      <c r="H208" t="s">
        <v>216</v>
      </c>
      <c r="I208">
        <v>4420</v>
      </c>
      <c r="J208" t="s">
        <v>1065</v>
      </c>
      <c r="L208">
        <v>407572859</v>
      </c>
      <c r="M208" t="s">
        <v>1066</v>
      </c>
      <c r="N208" t="s">
        <v>219</v>
      </c>
      <c r="O208" s="21">
        <v>38429</v>
      </c>
      <c r="P208">
        <v>9</v>
      </c>
      <c r="Q208" t="s">
        <v>1067</v>
      </c>
      <c r="R208">
        <v>1025153</v>
      </c>
      <c r="T208" t="s">
        <v>221</v>
      </c>
      <c r="V208" t="s">
        <v>222</v>
      </c>
      <c r="W208" t="s">
        <v>1068</v>
      </c>
      <c r="X208" t="s">
        <v>1068</v>
      </c>
      <c r="Y208">
        <v>407572869</v>
      </c>
      <c r="AC208" s="21">
        <v>43600</v>
      </c>
      <c r="AD208">
        <v>1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 s="21">
        <v>43608</v>
      </c>
      <c r="AW208" s="21">
        <v>43611</v>
      </c>
      <c r="AZ208" t="s">
        <v>1069</v>
      </c>
      <c r="BA208" t="s">
        <v>1070</v>
      </c>
      <c r="BC208">
        <v>0</v>
      </c>
      <c r="BD208" t="s">
        <v>76</v>
      </c>
      <c r="BE208" t="s">
        <v>77</v>
      </c>
      <c r="BF208" t="s">
        <v>1073</v>
      </c>
      <c r="BG208">
        <v>1025153</v>
      </c>
      <c r="BJ208">
        <v>0</v>
      </c>
      <c r="BK208" t="s">
        <v>1075</v>
      </c>
      <c r="BL208" t="s">
        <v>248</v>
      </c>
      <c r="BM208" t="s">
        <v>230</v>
      </c>
      <c r="BN208">
        <v>60006690</v>
      </c>
      <c r="BO208">
        <v>7742</v>
      </c>
      <c r="BP208">
        <v>1025153</v>
      </c>
      <c r="BQ208">
        <v>0</v>
      </c>
      <c r="BS208">
        <v>939000001079832</v>
      </c>
      <c r="BT208" t="s">
        <v>1073</v>
      </c>
      <c r="BU208" t="s">
        <v>222</v>
      </c>
      <c r="BX208">
        <v>106</v>
      </c>
      <c r="CB208">
        <v>160</v>
      </c>
    </row>
    <row r="209" spans="1:80" hidden="1" x14ac:dyDescent="0.25">
      <c r="A209">
        <v>1172832</v>
      </c>
      <c r="B209" t="s">
        <v>1074</v>
      </c>
      <c r="C209" t="s">
        <v>1062</v>
      </c>
      <c r="D209" t="s">
        <v>1073</v>
      </c>
      <c r="E209" t="s">
        <v>1063</v>
      </c>
      <c r="G209" t="s">
        <v>1064</v>
      </c>
      <c r="H209" t="s">
        <v>216</v>
      </c>
      <c r="I209">
        <v>4420</v>
      </c>
      <c r="J209" t="s">
        <v>1065</v>
      </c>
      <c r="L209">
        <v>407572859</v>
      </c>
      <c r="M209" t="s">
        <v>1066</v>
      </c>
      <c r="N209" t="s">
        <v>219</v>
      </c>
      <c r="O209" s="21">
        <v>38429</v>
      </c>
      <c r="P209">
        <v>9</v>
      </c>
      <c r="Q209" t="s">
        <v>1067</v>
      </c>
      <c r="R209">
        <v>1025153</v>
      </c>
      <c r="T209" t="s">
        <v>221</v>
      </c>
      <c r="V209" t="s">
        <v>222</v>
      </c>
      <c r="W209" t="s">
        <v>1068</v>
      </c>
      <c r="X209" t="s">
        <v>1068</v>
      </c>
      <c r="Y209">
        <v>407572869</v>
      </c>
      <c r="AC209" s="21">
        <v>43600</v>
      </c>
      <c r="AD209">
        <v>1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 s="21">
        <v>43608</v>
      </c>
      <c r="AW209" s="21">
        <v>43611</v>
      </c>
      <c r="AZ209" t="s">
        <v>1069</v>
      </c>
      <c r="BA209" t="s">
        <v>1070</v>
      </c>
      <c r="BC209">
        <v>0</v>
      </c>
      <c r="BD209" t="s">
        <v>84</v>
      </c>
      <c r="BE209" t="s">
        <v>85</v>
      </c>
      <c r="BF209" t="s">
        <v>1073</v>
      </c>
      <c r="BG209">
        <v>1025153</v>
      </c>
      <c r="BJ209">
        <v>0</v>
      </c>
      <c r="BK209" t="s">
        <v>1075</v>
      </c>
      <c r="BL209" t="s">
        <v>248</v>
      </c>
      <c r="BM209" t="s">
        <v>230</v>
      </c>
      <c r="BN209">
        <v>60006690</v>
      </c>
      <c r="BO209">
        <v>7742</v>
      </c>
      <c r="BP209">
        <v>1025153</v>
      </c>
      <c r="BQ209">
        <v>0</v>
      </c>
      <c r="BS209">
        <v>939000001079832</v>
      </c>
      <c r="BT209" t="s">
        <v>1073</v>
      </c>
      <c r="BU209" t="s">
        <v>222</v>
      </c>
      <c r="BX209">
        <v>106</v>
      </c>
      <c r="CB209">
        <v>160</v>
      </c>
    </row>
    <row r="210" spans="1:80" hidden="1" x14ac:dyDescent="0.25">
      <c r="A210">
        <v>1172864</v>
      </c>
      <c r="B210" t="s">
        <v>1076</v>
      </c>
      <c r="C210" t="s">
        <v>1077</v>
      </c>
      <c r="D210" t="s">
        <v>1078</v>
      </c>
      <c r="E210" t="s">
        <v>1079</v>
      </c>
      <c r="G210" t="s">
        <v>1080</v>
      </c>
      <c r="H210" t="s">
        <v>216</v>
      </c>
      <c r="I210">
        <v>4361</v>
      </c>
      <c r="J210" t="s">
        <v>1081</v>
      </c>
      <c r="L210">
        <v>409963129</v>
      </c>
      <c r="M210" t="s">
        <v>1082</v>
      </c>
      <c r="N210" t="s">
        <v>219</v>
      </c>
      <c r="O210" s="21">
        <v>37288</v>
      </c>
      <c r="P210">
        <v>12</v>
      </c>
      <c r="Q210" t="s">
        <v>1083</v>
      </c>
      <c r="R210">
        <v>4013912</v>
      </c>
      <c r="T210" t="s">
        <v>221</v>
      </c>
      <c r="V210" t="s">
        <v>222</v>
      </c>
      <c r="W210" t="s">
        <v>1084</v>
      </c>
      <c r="X210" t="s">
        <v>1084</v>
      </c>
      <c r="Y210">
        <v>409963129</v>
      </c>
      <c r="Z210" t="s">
        <v>1085</v>
      </c>
      <c r="AC210" s="21">
        <v>43600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 s="21">
        <v>43608</v>
      </c>
      <c r="AW210" s="21">
        <v>43611</v>
      </c>
      <c r="AX210" t="s">
        <v>1086</v>
      </c>
      <c r="AY210" t="s">
        <v>1076</v>
      </c>
      <c r="AZ210" t="s">
        <v>1087</v>
      </c>
      <c r="BA210" t="s">
        <v>1088</v>
      </c>
      <c r="BC210">
        <v>0</v>
      </c>
      <c r="BD210" t="s">
        <v>88</v>
      </c>
      <c r="BE210" t="s">
        <v>89</v>
      </c>
      <c r="BF210" t="s">
        <v>1078</v>
      </c>
      <c r="BG210">
        <v>4013912</v>
      </c>
      <c r="BH210" t="s">
        <v>1077</v>
      </c>
      <c r="BI210">
        <v>4013912</v>
      </c>
      <c r="BJ210">
        <v>0</v>
      </c>
      <c r="BK210" t="s">
        <v>1089</v>
      </c>
      <c r="BM210" t="s">
        <v>230</v>
      </c>
      <c r="BO210">
        <v>6983</v>
      </c>
      <c r="BQ210">
        <v>0</v>
      </c>
      <c r="BU210" t="s">
        <v>222</v>
      </c>
      <c r="BX210">
        <v>107</v>
      </c>
      <c r="CB210">
        <v>290</v>
      </c>
    </row>
    <row r="211" spans="1:80" hidden="1" x14ac:dyDescent="0.25">
      <c r="A211">
        <v>1172864</v>
      </c>
      <c r="B211" t="s">
        <v>1076</v>
      </c>
      <c r="C211" t="s">
        <v>1077</v>
      </c>
      <c r="D211" t="s">
        <v>1078</v>
      </c>
      <c r="E211" t="s">
        <v>1079</v>
      </c>
      <c r="G211" t="s">
        <v>1080</v>
      </c>
      <c r="H211" t="s">
        <v>216</v>
      </c>
      <c r="I211">
        <v>4361</v>
      </c>
      <c r="J211" t="s">
        <v>1081</v>
      </c>
      <c r="L211">
        <v>409963129</v>
      </c>
      <c r="M211" t="s">
        <v>1082</v>
      </c>
      <c r="N211" t="s">
        <v>219</v>
      </c>
      <c r="O211" s="21">
        <v>37288</v>
      </c>
      <c r="P211">
        <v>12</v>
      </c>
      <c r="Q211" t="s">
        <v>1083</v>
      </c>
      <c r="R211">
        <v>4013912</v>
      </c>
      <c r="T211" t="s">
        <v>221</v>
      </c>
      <c r="V211" t="s">
        <v>222</v>
      </c>
      <c r="W211" t="s">
        <v>1084</v>
      </c>
      <c r="X211" t="s">
        <v>1084</v>
      </c>
      <c r="Y211">
        <v>409963129</v>
      </c>
      <c r="Z211" t="s">
        <v>1085</v>
      </c>
      <c r="AC211" s="21">
        <v>43600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 s="21">
        <v>43608</v>
      </c>
      <c r="AW211" s="21">
        <v>43611</v>
      </c>
      <c r="AX211" t="s">
        <v>1086</v>
      </c>
      <c r="AY211" t="s">
        <v>1076</v>
      </c>
      <c r="AZ211" t="s">
        <v>1087</v>
      </c>
      <c r="BA211" t="s">
        <v>1088</v>
      </c>
      <c r="BC211">
        <v>0</v>
      </c>
      <c r="BD211" t="s">
        <v>7</v>
      </c>
      <c r="BE211" t="s">
        <v>29</v>
      </c>
      <c r="BF211" t="s">
        <v>1078</v>
      </c>
      <c r="BG211">
        <v>4013912</v>
      </c>
      <c r="BH211" t="s">
        <v>1077</v>
      </c>
      <c r="BI211">
        <v>4013912</v>
      </c>
      <c r="BJ211">
        <v>0</v>
      </c>
      <c r="BK211" t="s">
        <v>1089</v>
      </c>
      <c r="BM211" t="s">
        <v>230</v>
      </c>
      <c r="BO211">
        <v>6983</v>
      </c>
      <c r="BQ211">
        <v>0</v>
      </c>
      <c r="BU211" t="s">
        <v>222</v>
      </c>
      <c r="BX211">
        <v>107</v>
      </c>
      <c r="CB211">
        <v>290</v>
      </c>
    </row>
    <row r="212" spans="1:80" hidden="1" x14ac:dyDescent="0.25">
      <c r="A212">
        <v>1172864</v>
      </c>
      <c r="B212" t="s">
        <v>1076</v>
      </c>
      <c r="C212" t="s">
        <v>1077</v>
      </c>
      <c r="D212" t="s">
        <v>1078</v>
      </c>
      <c r="E212" t="s">
        <v>1079</v>
      </c>
      <c r="G212" t="s">
        <v>1080</v>
      </c>
      <c r="H212" t="s">
        <v>216</v>
      </c>
      <c r="I212">
        <v>4361</v>
      </c>
      <c r="J212" t="s">
        <v>1081</v>
      </c>
      <c r="L212">
        <v>409963129</v>
      </c>
      <c r="M212" t="s">
        <v>1082</v>
      </c>
      <c r="N212" t="s">
        <v>219</v>
      </c>
      <c r="O212" s="21">
        <v>37288</v>
      </c>
      <c r="P212">
        <v>12</v>
      </c>
      <c r="Q212" t="s">
        <v>1083</v>
      </c>
      <c r="R212">
        <v>4013912</v>
      </c>
      <c r="T212" t="s">
        <v>221</v>
      </c>
      <c r="V212" t="s">
        <v>222</v>
      </c>
      <c r="W212" t="s">
        <v>1084</v>
      </c>
      <c r="X212" t="s">
        <v>1084</v>
      </c>
      <c r="Y212">
        <v>409963129</v>
      </c>
      <c r="Z212" t="s">
        <v>1085</v>
      </c>
      <c r="AC212" s="21">
        <v>43600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 s="21">
        <v>43608</v>
      </c>
      <c r="AW212" s="21">
        <v>43611</v>
      </c>
      <c r="AX212" t="s">
        <v>1086</v>
      </c>
      <c r="AY212" t="s">
        <v>1076</v>
      </c>
      <c r="AZ212" t="s">
        <v>1087</v>
      </c>
      <c r="BA212" t="s">
        <v>1088</v>
      </c>
      <c r="BC212">
        <v>0</v>
      </c>
      <c r="BD212" t="s">
        <v>68</v>
      </c>
      <c r="BE212" t="s">
        <v>69</v>
      </c>
      <c r="BF212" t="s">
        <v>1078</v>
      </c>
      <c r="BG212">
        <v>4013912</v>
      </c>
      <c r="BH212" t="s">
        <v>1077</v>
      </c>
      <c r="BI212">
        <v>4013912</v>
      </c>
      <c r="BJ212">
        <v>0</v>
      </c>
      <c r="BK212" t="s">
        <v>1089</v>
      </c>
      <c r="BM212" t="s">
        <v>230</v>
      </c>
      <c r="BO212">
        <v>6983</v>
      </c>
      <c r="BQ212">
        <v>0</v>
      </c>
      <c r="BU212" t="s">
        <v>222</v>
      </c>
      <c r="BX212">
        <v>107</v>
      </c>
      <c r="CB212">
        <v>290</v>
      </c>
    </row>
    <row r="213" spans="1:80" hidden="1" x14ac:dyDescent="0.25">
      <c r="A213">
        <v>1172864</v>
      </c>
      <c r="B213" t="s">
        <v>1076</v>
      </c>
      <c r="C213" t="s">
        <v>1077</v>
      </c>
      <c r="D213" t="s">
        <v>1078</v>
      </c>
      <c r="E213" t="s">
        <v>1079</v>
      </c>
      <c r="G213" t="s">
        <v>1080</v>
      </c>
      <c r="H213" t="s">
        <v>216</v>
      </c>
      <c r="I213">
        <v>4361</v>
      </c>
      <c r="J213" t="s">
        <v>1081</v>
      </c>
      <c r="L213">
        <v>409963129</v>
      </c>
      <c r="M213" t="s">
        <v>1082</v>
      </c>
      <c r="N213" t="s">
        <v>219</v>
      </c>
      <c r="O213" s="21">
        <v>37288</v>
      </c>
      <c r="P213">
        <v>12</v>
      </c>
      <c r="Q213" t="s">
        <v>1083</v>
      </c>
      <c r="R213">
        <v>4013912</v>
      </c>
      <c r="T213" t="s">
        <v>221</v>
      </c>
      <c r="V213" t="s">
        <v>222</v>
      </c>
      <c r="W213" t="s">
        <v>1084</v>
      </c>
      <c r="X213" t="s">
        <v>1084</v>
      </c>
      <c r="Y213">
        <v>409963129</v>
      </c>
      <c r="Z213" t="s">
        <v>1085</v>
      </c>
      <c r="AC213" s="21">
        <v>43600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 s="21">
        <v>43608</v>
      </c>
      <c r="AW213" s="21">
        <v>43611</v>
      </c>
      <c r="AX213" t="s">
        <v>1086</v>
      </c>
      <c r="AY213" t="s">
        <v>1076</v>
      </c>
      <c r="AZ213" t="s">
        <v>1087</v>
      </c>
      <c r="BA213" t="s">
        <v>1088</v>
      </c>
      <c r="BC213">
        <v>0</v>
      </c>
      <c r="BD213" t="s">
        <v>50</v>
      </c>
      <c r="BE213" t="s">
        <v>51</v>
      </c>
      <c r="BF213" t="s">
        <v>1078</v>
      </c>
      <c r="BG213">
        <v>4013912</v>
      </c>
      <c r="BH213" t="s">
        <v>1077</v>
      </c>
      <c r="BI213">
        <v>4013912</v>
      </c>
      <c r="BJ213">
        <v>0</v>
      </c>
      <c r="BK213" t="s">
        <v>1090</v>
      </c>
      <c r="BM213" t="s">
        <v>230</v>
      </c>
      <c r="BO213">
        <v>6909</v>
      </c>
      <c r="BQ213">
        <v>0</v>
      </c>
      <c r="BU213" t="s">
        <v>222</v>
      </c>
      <c r="BX213">
        <v>108</v>
      </c>
      <c r="CB213">
        <v>290</v>
      </c>
    </row>
    <row r="214" spans="1:80" hidden="1" x14ac:dyDescent="0.25">
      <c r="A214">
        <v>1172864</v>
      </c>
      <c r="B214" t="s">
        <v>1076</v>
      </c>
      <c r="C214" t="s">
        <v>1077</v>
      </c>
      <c r="D214" t="s">
        <v>1078</v>
      </c>
      <c r="E214" t="s">
        <v>1079</v>
      </c>
      <c r="G214" t="s">
        <v>1080</v>
      </c>
      <c r="H214" t="s">
        <v>216</v>
      </c>
      <c r="I214">
        <v>4361</v>
      </c>
      <c r="J214" t="s">
        <v>1081</v>
      </c>
      <c r="L214">
        <v>409963129</v>
      </c>
      <c r="M214" t="s">
        <v>1082</v>
      </c>
      <c r="N214" t="s">
        <v>219</v>
      </c>
      <c r="O214" s="21">
        <v>37288</v>
      </c>
      <c r="P214">
        <v>12</v>
      </c>
      <c r="Q214" t="s">
        <v>1083</v>
      </c>
      <c r="R214">
        <v>4013912</v>
      </c>
      <c r="T214" t="s">
        <v>221</v>
      </c>
      <c r="V214" t="s">
        <v>222</v>
      </c>
      <c r="W214" t="s">
        <v>1084</v>
      </c>
      <c r="X214" t="s">
        <v>1084</v>
      </c>
      <c r="Y214">
        <v>409963129</v>
      </c>
      <c r="Z214" t="s">
        <v>1085</v>
      </c>
      <c r="AC214" s="21">
        <v>43600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 s="21">
        <v>43608</v>
      </c>
      <c r="AW214" s="21">
        <v>43611</v>
      </c>
      <c r="AX214" t="s">
        <v>1086</v>
      </c>
      <c r="AY214" t="s">
        <v>1076</v>
      </c>
      <c r="AZ214" t="s">
        <v>1087</v>
      </c>
      <c r="BA214" t="s">
        <v>1088</v>
      </c>
      <c r="BC214">
        <v>0</v>
      </c>
      <c r="BD214" t="s">
        <v>5</v>
      </c>
      <c r="BE214" t="s">
        <v>43</v>
      </c>
      <c r="BF214" t="s">
        <v>1078</v>
      </c>
      <c r="BG214">
        <v>4013912</v>
      </c>
      <c r="BH214" t="s">
        <v>1077</v>
      </c>
      <c r="BI214">
        <v>4013912</v>
      </c>
      <c r="BJ214">
        <v>0</v>
      </c>
      <c r="BK214" t="s">
        <v>1090</v>
      </c>
      <c r="BM214" t="s">
        <v>230</v>
      </c>
      <c r="BO214">
        <v>6909</v>
      </c>
      <c r="BQ214">
        <v>0</v>
      </c>
      <c r="BU214" t="s">
        <v>222</v>
      </c>
      <c r="BX214">
        <v>108</v>
      </c>
      <c r="CB214">
        <v>290</v>
      </c>
    </row>
    <row r="215" spans="1:80" hidden="1" x14ac:dyDescent="0.25">
      <c r="A215">
        <v>1172864</v>
      </c>
      <c r="B215" t="s">
        <v>1076</v>
      </c>
      <c r="C215" t="s">
        <v>1077</v>
      </c>
      <c r="D215" t="s">
        <v>1078</v>
      </c>
      <c r="E215" t="s">
        <v>1079</v>
      </c>
      <c r="G215" t="s">
        <v>1080</v>
      </c>
      <c r="H215" t="s">
        <v>216</v>
      </c>
      <c r="I215">
        <v>4361</v>
      </c>
      <c r="J215" t="s">
        <v>1081</v>
      </c>
      <c r="L215">
        <v>409963129</v>
      </c>
      <c r="M215" t="s">
        <v>1082</v>
      </c>
      <c r="N215" t="s">
        <v>219</v>
      </c>
      <c r="O215" s="21">
        <v>37288</v>
      </c>
      <c r="P215">
        <v>12</v>
      </c>
      <c r="Q215" t="s">
        <v>1083</v>
      </c>
      <c r="R215">
        <v>4013912</v>
      </c>
      <c r="T215" t="s">
        <v>221</v>
      </c>
      <c r="V215" t="s">
        <v>222</v>
      </c>
      <c r="W215" t="s">
        <v>1084</v>
      </c>
      <c r="X215" t="s">
        <v>1084</v>
      </c>
      <c r="Y215">
        <v>409963129</v>
      </c>
      <c r="Z215" t="s">
        <v>1085</v>
      </c>
      <c r="AC215" s="21">
        <v>43600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 s="21">
        <v>43608</v>
      </c>
      <c r="AW215" s="21">
        <v>43611</v>
      </c>
      <c r="AX215" t="s">
        <v>1086</v>
      </c>
      <c r="AY215" t="s">
        <v>1076</v>
      </c>
      <c r="AZ215" t="s">
        <v>1087</v>
      </c>
      <c r="BA215" t="s">
        <v>1088</v>
      </c>
      <c r="BC215">
        <v>0</v>
      </c>
      <c r="BD215" t="s">
        <v>84</v>
      </c>
      <c r="BE215" t="s">
        <v>85</v>
      </c>
      <c r="BF215" t="s">
        <v>1078</v>
      </c>
      <c r="BG215">
        <v>4013912</v>
      </c>
      <c r="BH215" t="s">
        <v>1077</v>
      </c>
      <c r="BI215">
        <v>4013912</v>
      </c>
      <c r="BJ215">
        <v>0</v>
      </c>
      <c r="BK215" t="s">
        <v>1091</v>
      </c>
      <c r="BM215" t="s">
        <v>230</v>
      </c>
      <c r="BO215">
        <v>2219</v>
      </c>
      <c r="BQ215">
        <v>0</v>
      </c>
      <c r="BU215" t="s">
        <v>222</v>
      </c>
      <c r="BX215">
        <v>109</v>
      </c>
      <c r="CB215">
        <v>290</v>
      </c>
    </row>
    <row r="216" spans="1:80" hidden="1" x14ac:dyDescent="0.25">
      <c r="A216">
        <v>1172918</v>
      </c>
      <c r="B216" t="s">
        <v>1039</v>
      </c>
      <c r="C216" t="s">
        <v>1092</v>
      </c>
      <c r="D216" t="s">
        <v>1093</v>
      </c>
      <c r="E216" t="s">
        <v>1094</v>
      </c>
      <c r="F216" t="s">
        <v>1095</v>
      </c>
      <c r="G216" t="s">
        <v>633</v>
      </c>
      <c r="H216" t="s">
        <v>216</v>
      </c>
      <c r="I216">
        <v>4360</v>
      </c>
      <c r="J216" t="s">
        <v>1096</v>
      </c>
      <c r="L216">
        <v>428731179</v>
      </c>
      <c r="M216" t="s">
        <v>1097</v>
      </c>
      <c r="N216" t="s">
        <v>219</v>
      </c>
      <c r="O216" s="21">
        <v>38043</v>
      </c>
      <c r="P216">
        <v>10</v>
      </c>
      <c r="Q216" t="s">
        <v>514</v>
      </c>
      <c r="R216">
        <v>4013797</v>
      </c>
      <c r="T216" t="s">
        <v>221</v>
      </c>
      <c r="V216" t="s">
        <v>222</v>
      </c>
      <c r="W216" t="s">
        <v>1098</v>
      </c>
      <c r="X216" t="s">
        <v>1098</v>
      </c>
      <c r="Y216">
        <v>428731179</v>
      </c>
      <c r="Z216" t="s">
        <v>1099</v>
      </c>
      <c r="AC216" s="21">
        <v>43600</v>
      </c>
      <c r="AD216">
        <v>2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 s="21">
        <v>43609</v>
      </c>
      <c r="AW216" s="21">
        <v>43611</v>
      </c>
      <c r="AZ216" t="s">
        <v>1100</v>
      </c>
      <c r="BA216" t="s">
        <v>1101</v>
      </c>
      <c r="BC216">
        <v>0</v>
      </c>
      <c r="BD216" t="s">
        <v>5</v>
      </c>
      <c r="BE216" t="s">
        <v>43</v>
      </c>
      <c r="BF216" t="s">
        <v>1093</v>
      </c>
      <c r="BG216">
        <v>4013797</v>
      </c>
      <c r="BJ216">
        <v>0</v>
      </c>
      <c r="BK216" t="s">
        <v>1102</v>
      </c>
      <c r="BL216" t="s">
        <v>269</v>
      </c>
      <c r="BM216" t="s">
        <v>230</v>
      </c>
      <c r="BN216">
        <v>60003827</v>
      </c>
      <c r="BO216">
        <v>6261</v>
      </c>
      <c r="BP216">
        <v>4013797</v>
      </c>
      <c r="BQ216">
        <v>0</v>
      </c>
      <c r="BS216">
        <v>985170002528043</v>
      </c>
      <c r="BT216" t="s">
        <v>1093</v>
      </c>
      <c r="BU216" t="s">
        <v>222</v>
      </c>
      <c r="BX216">
        <v>110</v>
      </c>
      <c r="CB216">
        <v>345</v>
      </c>
    </row>
    <row r="217" spans="1:80" hidden="1" x14ac:dyDescent="0.25">
      <c r="A217">
        <v>1172918</v>
      </c>
      <c r="B217" t="s">
        <v>1039</v>
      </c>
      <c r="C217" t="s">
        <v>1092</v>
      </c>
      <c r="D217" t="s">
        <v>1093</v>
      </c>
      <c r="E217" t="s">
        <v>1094</v>
      </c>
      <c r="F217" t="s">
        <v>1095</v>
      </c>
      <c r="G217" t="s">
        <v>633</v>
      </c>
      <c r="H217" t="s">
        <v>216</v>
      </c>
      <c r="I217">
        <v>4360</v>
      </c>
      <c r="J217" t="s">
        <v>1096</v>
      </c>
      <c r="L217">
        <v>428731179</v>
      </c>
      <c r="M217" t="s">
        <v>1097</v>
      </c>
      <c r="N217" t="s">
        <v>219</v>
      </c>
      <c r="O217" s="21">
        <v>38043</v>
      </c>
      <c r="P217">
        <v>10</v>
      </c>
      <c r="Q217" t="s">
        <v>514</v>
      </c>
      <c r="R217">
        <v>4013797</v>
      </c>
      <c r="T217" t="s">
        <v>221</v>
      </c>
      <c r="V217" t="s">
        <v>222</v>
      </c>
      <c r="W217" t="s">
        <v>1098</v>
      </c>
      <c r="X217" t="s">
        <v>1098</v>
      </c>
      <c r="Y217">
        <v>428731179</v>
      </c>
      <c r="Z217" t="s">
        <v>1099</v>
      </c>
      <c r="AC217" s="21">
        <v>43600</v>
      </c>
      <c r="AD217">
        <v>2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 s="21">
        <v>43609</v>
      </c>
      <c r="AW217" s="21">
        <v>43611</v>
      </c>
      <c r="AZ217" t="s">
        <v>1100</v>
      </c>
      <c r="BA217" t="s">
        <v>1101</v>
      </c>
      <c r="BC217">
        <v>0</v>
      </c>
      <c r="BD217" t="s">
        <v>66</v>
      </c>
      <c r="BE217" t="s">
        <v>67</v>
      </c>
      <c r="BF217" t="s">
        <v>1093</v>
      </c>
      <c r="BG217">
        <v>4013797</v>
      </c>
      <c r="BJ217">
        <v>0</v>
      </c>
      <c r="BK217" t="s">
        <v>1102</v>
      </c>
      <c r="BL217" t="s">
        <v>269</v>
      </c>
      <c r="BM217" t="s">
        <v>230</v>
      </c>
      <c r="BN217">
        <v>60003827</v>
      </c>
      <c r="BO217">
        <v>6261</v>
      </c>
      <c r="BP217">
        <v>4013797</v>
      </c>
      <c r="BQ217">
        <v>0</v>
      </c>
      <c r="BS217">
        <v>985170002528043</v>
      </c>
      <c r="BT217" t="s">
        <v>1093</v>
      </c>
      <c r="BU217" t="s">
        <v>222</v>
      </c>
      <c r="BX217">
        <v>110</v>
      </c>
      <c r="CB217">
        <v>345</v>
      </c>
    </row>
    <row r="218" spans="1:80" hidden="1" x14ac:dyDescent="0.25">
      <c r="A218">
        <v>1172918</v>
      </c>
      <c r="B218" t="s">
        <v>1039</v>
      </c>
      <c r="C218" t="s">
        <v>1092</v>
      </c>
      <c r="D218" t="s">
        <v>1093</v>
      </c>
      <c r="E218" t="s">
        <v>1094</v>
      </c>
      <c r="F218" t="s">
        <v>1095</v>
      </c>
      <c r="G218" t="s">
        <v>633</v>
      </c>
      <c r="H218" t="s">
        <v>216</v>
      </c>
      <c r="I218">
        <v>4360</v>
      </c>
      <c r="J218" t="s">
        <v>1096</v>
      </c>
      <c r="L218">
        <v>428731179</v>
      </c>
      <c r="M218" t="s">
        <v>1097</v>
      </c>
      <c r="N218" t="s">
        <v>219</v>
      </c>
      <c r="O218" s="21">
        <v>38043</v>
      </c>
      <c r="P218">
        <v>10</v>
      </c>
      <c r="Q218" t="s">
        <v>514</v>
      </c>
      <c r="R218">
        <v>4013797</v>
      </c>
      <c r="T218" t="s">
        <v>221</v>
      </c>
      <c r="V218" t="s">
        <v>222</v>
      </c>
      <c r="W218" t="s">
        <v>1098</v>
      </c>
      <c r="X218" t="s">
        <v>1098</v>
      </c>
      <c r="Y218">
        <v>428731179</v>
      </c>
      <c r="Z218" t="s">
        <v>1099</v>
      </c>
      <c r="AC218" s="21">
        <v>43600</v>
      </c>
      <c r="AD218">
        <v>2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 s="21">
        <v>43609</v>
      </c>
      <c r="AW218" s="21">
        <v>43611</v>
      </c>
      <c r="AZ218" t="s">
        <v>1100</v>
      </c>
      <c r="BA218" t="s">
        <v>1101</v>
      </c>
      <c r="BC218">
        <v>0</v>
      </c>
      <c r="BD218" t="s">
        <v>40</v>
      </c>
      <c r="BE218" t="s">
        <v>41</v>
      </c>
      <c r="BF218" t="s">
        <v>1093</v>
      </c>
      <c r="BG218">
        <v>4013797</v>
      </c>
      <c r="BJ218">
        <v>0</v>
      </c>
      <c r="BK218" t="s">
        <v>1102</v>
      </c>
      <c r="BL218" t="s">
        <v>269</v>
      </c>
      <c r="BM218" t="s">
        <v>230</v>
      </c>
      <c r="BN218">
        <v>60003827</v>
      </c>
      <c r="BO218">
        <v>6261</v>
      </c>
      <c r="BP218">
        <v>4013797</v>
      </c>
      <c r="BQ218">
        <v>0</v>
      </c>
      <c r="BS218">
        <v>985170002528043</v>
      </c>
      <c r="BT218" t="s">
        <v>1093</v>
      </c>
      <c r="BU218" t="s">
        <v>222</v>
      </c>
      <c r="BX218">
        <v>110</v>
      </c>
      <c r="CB218">
        <v>345</v>
      </c>
    </row>
    <row r="219" spans="1:80" hidden="1" x14ac:dyDescent="0.25">
      <c r="A219">
        <v>1172918</v>
      </c>
      <c r="B219" t="s">
        <v>1039</v>
      </c>
      <c r="C219" t="s">
        <v>1092</v>
      </c>
      <c r="D219" t="s">
        <v>1093</v>
      </c>
      <c r="E219" t="s">
        <v>1094</v>
      </c>
      <c r="F219" t="s">
        <v>1095</v>
      </c>
      <c r="G219" t="s">
        <v>633</v>
      </c>
      <c r="H219" t="s">
        <v>216</v>
      </c>
      <c r="I219">
        <v>4360</v>
      </c>
      <c r="J219" t="s">
        <v>1096</v>
      </c>
      <c r="L219">
        <v>428731179</v>
      </c>
      <c r="M219" t="s">
        <v>1097</v>
      </c>
      <c r="N219" t="s">
        <v>219</v>
      </c>
      <c r="O219" s="21">
        <v>38043</v>
      </c>
      <c r="P219">
        <v>10</v>
      </c>
      <c r="Q219" t="s">
        <v>514</v>
      </c>
      <c r="R219">
        <v>4013797</v>
      </c>
      <c r="T219" t="s">
        <v>221</v>
      </c>
      <c r="V219" t="s">
        <v>222</v>
      </c>
      <c r="W219" t="s">
        <v>1098</v>
      </c>
      <c r="X219" t="s">
        <v>1098</v>
      </c>
      <c r="Y219">
        <v>428731179</v>
      </c>
      <c r="Z219" t="s">
        <v>1099</v>
      </c>
      <c r="AC219" s="21">
        <v>43600</v>
      </c>
      <c r="AD219">
        <v>2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 s="21">
        <v>43609</v>
      </c>
      <c r="AW219" s="21">
        <v>43611</v>
      </c>
      <c r="AZ219" t="s">
        <v>1100</v>
      </c>
      <c r="BA219" t="s">
        <v>1101</v>
      </c>
      <c r="BC219">
        <v>0</v>
      </c>
      <c r="BD219" t="s">
        <v>5</v>
      </c>
      <c r="BE219" t="s">
        <v>43</v>
      </c>
      <c r="BF219" t="s">
        <v>1093</v>
      </c>
      <c r="BG219">
        <v>4013797</v>
      </c>
      <c r="BJ219">
        <v>0</v>
      </c>
      <c r="BK219" t="s">
        <v>1103</v>
      </c>
      <c r="BL219" t="s">
        <v>248</v>
      </c>
      <c r="BM219" t="s">
        <v>230</v>
      </c>
      <c r="BN219">
        <v>60003720</v>
      </c>
      <c r="BO219">
        <v>7477</v>
      </c>
      <c r="BP219">
        <v>4013797</v>
      </c>
      <c r="BQ219">
        <v>0</v>
      </c>
      <c r="BS219">
        <v>985170002724105</v>
      </c>
      <c r="BT219" t="s">
        <v>1093</v>
      </c>
      <c r="BU219" t="s">
        <v>222</v>
      </c>
      <c r="BX219">
        <v>111</v>
      </c>
      <c r="CB219">
        <v>345</v>
      </c>
    </row>
    <row r="220" spans="1:80" hidden="1" x14ac:dyDescent="0.25">
      <c r="A220">
        <v>1172918</v>
      </c>
      <c r="B220" t="s">
        <v>1039</v>
      </c>
      <c r="C220" t="s">
        <v>1092</v>
      </c>
      <c r="D220" t="s">
        <v>1093</v>
      </c>
      <c r="E220" t="s">
        <v>1094</v>
      </c>
      <c r="F220" t="s">
        <v>1095</v>
      </c>
      <c r="G220" t="s">
        <v>633</v>
      </c>
      <c r="H220" t="s">
        <v>216</v>
      </c>
      <c r="I220">
        <v>4360</v>
      </c>
      <c r="J220" t="s">
        <v>1096</v>
      </c>
      <c r="L220">
        <v>428731179</v>
      </c>
      <c r="M220" t="s">
        <v>1097</v>
      </c>
      <c r="N220" t="s">
        <v>219</v>
      </c>
      <c r="O220" s="21">
        <v>38043</v>
      </c>
      <c r="P220">
        <v>10</v>
      </c>
      <c r="Q220" t="s">
        <v>514</v>
      </c>
      <c r="R220">
        <v>4013797</v>
      </c>
      <c r="T220" t="s">
        <v>221</v>
      </c>
      <c r="V220" t="s">
        <v>222</v>
      </c>
      <c r="W220" t="s">
        <v>1098</v>
      </c>
      <c r="X220" t="s">
        <v>1098</v>
      </c>
      <c r="Y220">
        <v>428731179</v>
      </c>
      <c r="Z220" t="s">
        <v>1099</v>
      </c>
      <c r="AC220" s="21">
        <v>43600</v>
      </c>
      <c r="AD220">
        <v>2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 s="21">
        <v>43609</v>
      </c>
      <c r="AW220" s="21">
        <v>43611</v>
      </c>
      <c r="AZ220" t="s">
        <v>1100</v>
      </c>
      <c r="BA220" t="s">
        <v>1101</v>
      </c>
      <c r="BC220">
        <v>0</v>
      </c>
      <c r="BD220" t="s">
        <v>82</v>
      </c>
      <c r="BE220" t="s">
        <v>83</v>
      </c>
      <c r="BF220" t="s">
        <v>1093</v>
      </c>
      <c r="BG220">
        <v>4013797</v>
      </c>
      <c r="BJ220">
        <v>0</v>
      </c>
      <c r="BK220" t="s">
        <v>1103</v>
      </c>
      <c r="BL220" t="s">
        <v>248</v>
      </c>
      <c r="BM220" t="s">
        <v>230</v>
      </c>
      <c r="BN220">
        <v>60003720</v>
      </c>
      <c r="BO220">
        <v>7477</v>
      </c>
      <c r="BP220">
        <v>4013797</v>
      </c>
      <c r="BQ220">
        <v>0</v>
      </c>
      <c r="BS220">
        <v>985170002724105</v>
      </c>
      <c r="BT220" t="s">
        <v>1093</v>
      </c>
      <c r="BU220" t="s">
        <v>222</v>
      </c>
      <c r="BX220">
        <v>111</v>
      </c>
      <c r="CB220">
        <v>345</v>
      </c>
    </row>
    <row r="221" spans="1:80" hidden="1" x14ac:dyDescent="0.25">
      <c r="A221">
        <v>1172931</v>
      </c>
      <c r="B221" t="s">
        <v>836</v>
      </c>
      <c r="C221" t="s">
        <v>565</v>
      </c>
      <c r="D221" t="s">
        <v>1104</v>
      </c>
      <c r="E221" t="s">
        <v>1105</v>
      </c>
      <c r="G221" t="s">
        <v>1106</v>
      </c>
      <c r="H221" t="s">
        <v>216</v>
      </c>
      <c r="I221">
        <v>4207</v>
      </c>
      <c r="J221" t="s">
        <v>1107</v>
      </c>
      <c r="L221">
        <v>438464043</v>
      </c>
      <c r="M221" t="s">
        <v>1108</v>
      </c>
      <c r="N221" t="s">
        <v>219</v>
      </c>
      <c r="O221" s="21">
        <v>38125</v>
      </c>
      <c r="P221">
        <v>10</v>
      </c>
      <c r="Q221" t="s">
        <v>1109</v>
      </c>
      <c r="R221">
        <v>4013749</v>
      </c>
      <c r="T221" t="s">
        <v>221</v>
      </c>
      <c r="V221" t="s">
        <v>222</v>
      </c>
      <c r="W221" t="s">
        <v>1110</v>
      </c>
      <c r="X221" t="s">
        <v>1110</v>
      </c>
      <c r="Y221">
        <v>438464043</v>
      </c>
      <c r="Z221" t="s">
        <v>1111</v>
      </c>
      <c r="AC221" s="21">
        <v>43600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 s="21">
        <v>43609</v>
      </c>
      <c r="AW221" s="21">
        <v>43609</v>
      </c>
      <c r="BC221">
        <v>0</v>
      </c>
      <c r="BD221" t="s">
        <v>8</v>
      </c>
      <c r="BE221" t="s">
        <v>96</v>
      </c>
      <c r="BF221" t="s">
        <v>1104</v>
      </c>
      <c r="BG221">
        <v>4013749</v>
      </c>
      <c r="BJ221">
        <v>0</v>
      </c>
      <c r="BK221" t="s">
        <v>1112</v>
      </c>
      <c r="BM221" t="s">
        <v>230</v>
      </c>
      <c r="BN221">
        <v>40014819</v>
      </c>
      <c r="BO221">
        <v>7156</v>
      </c>
      <c r="BP221">
        <v>4013749</v>
      </c>
      <c r="BQ221">
        <v>0</v>
      </c>
      <c r="BS221">
        <v>939000001118160</v>
      </c>
      <c r="BT221" t="s">
        <v>1104</v>
      </c>
      <c r="BU221" t="s">
        <v>222</v>
      </c>
      <c r="BX221">
        <v>112</v>
      </c>
      <c r="CB221">
        <v>65</v>
      </c>
    </row>
    <row r="222" spans="1:80" hidden="1" x14ac:dyDescent="0.25">
      <c r="A222">
        <v>1172944</v>
      </c>
      <c r="B222" t="s">
        <v>1113</v>
      </c>
      <c r="C222" t="s">
        <v>1092</v>
      </c>
      <c r="D222" t="s">
        <v>1114</v>
      </c>
      <c r="E222" t="s">
        <v>1094</v>
      </c>
      <c r="F222" t="s">
        <v>1115</v>
      </c>
      <c r="G222" t="s">
        <v>633</v>
      </c>
      <c r="H222" t="s">
        <v>216</v>
      </c>
      <c r="I222">
        <v>4360</v>
      </c>
      <c r="J222" t="s">
        <v>1096</v>
      </c>
      <c r="L222">
        <v>428731179</v>
      </c>
      <c r="M222" t="s">
        <v>1097</v>
      </c>
      <c r="N222" t="s">
        <v>219</v>
      </c>
      <c r="O222" s="21">
        <v>38640</v>
      </c>
      <c r="P222">
        <v>8</v>
      </c>
      <c r="Q222" t="s">
        <v>514</v>
      </c>
      <c r="R222">
        <v>4013796</v>
      </c>
      <c r="T222" t="s">
        <v>221</v>
      </c>
      <c r="V222" t="s">
        <v>222</v>
      </c>
      <c r="W222" t="s">
        <v>1098</v>
      </c>
      <c r="X222" t="s">
        <v>1098</v>
      </c>
      <c r="Y222">
        <v>428731179</v>
      </c>
      <c r="Z222" t="s">
        <v>1099</v>
      </c>
      <c r="AC222" s="21">
        <v>43600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 s="21">
        <v>43609</v>
      </c>
      <c r="AW222" s="21">
        <v>43611</v>
      </c>
      <c r="AZ222" t="s">
        <v>1116</v>
      </c>
      <c r="BA222" t="s">
        <v>1117</v>
      </c>
      <c r="BC222">
        <v>0</v>
      </c>
      <c r="BD222" t="s">
        <v>62</v>
      </c>
      <c r="BE222" t="s">
        <v>63</v>
      </c>
      <c r="BF222" t="s">
        <v>1114</v>
      </c>
      <c r="BG222">
        <v>4013796</v>
      </c>
      <c r="BJ222">
        <v>0</v>
      </c>
      <c r="BK222" t="s">
        <v>1118</v>
      </c>
      <c r="BM222" t="s">
        <v>230</v>
      </c>
      <c r="BN222">
        <v>41000171</v>
      </c>
      <c r="BO222">
        <v>7735</v>
      </c>
      <c r="BP222">
        <v>4013796</v>
      </c>
      <c r="BQ222">
        <v>0</v>
      </c>
      <c r="BS222">
        <v>982009106603189</v>
      </c>
      <c r="BT222" t="s">
        <v>1114</v>
      </c>
      <c r="BU222" t="s">
        <v>222</v>
      </c>
      <c r="BX222">
        <v>114</v>
      </c>
      <c r="CB222">
        <v>110</v>
      </c>
    </row>
    <row r="223" spans="1:80" hidden="1" x14ac:dyDescent="0.25">
      <c r="A223">
        <v>1172944</v>
      </c>
      <c r="B223" t="s">
        <v>1113</v>
      </c>
      <c r="C223" t="s">
        <v>1092</v>
      </c>
      <c r="D223" t="s">
        <v>1114</v>
      </c>
      <c r="E223" t="s">
        <v>1094</v>
      </c>
      <c r="F223" t="s">
        <v>1115</v>
      </c>
      <c r="G223" t="s">
        <v>633</v>
      </c>
      <c r="H223" t="s">
        <v>216</v>
      </c>
      <c r="I223">
        <v>4360</v>
      </c>
      <c r="J223" t="s">
        <v>1096</v>
      </c>
      <c r="L223">
        <v>428731179</v>
      </c>
      <c r="M223" t="s">
        <v>1097</v>
      </c>
      <c r="N223" t="s">
        <v>219</v>
      </c>
      <c r="O223" s="21">
        <v>38640</v>
      </c>
      <c r="P223">
        <v>8</v>
      </c>
      <c r="Q223" t="s">
        <v>514</v>
      </c>
      <c r="R223">
        <v>4013796</v>
      </c>
      <c r="T223" t="s">
        <v>221</v>
      </c>
      <c r="V223" t="s">
        <v>222</v>
      </c>
      <c r="W223" t="s">
        <v>1098</v>
      </c>
      <c r="X223" t="s">
        <v>1098</v>
      </c>
      <c r="Y223">
        <v>428731179</v>
      </c>
      <c r="Z223" t="s">
        <v>1099</v>
      </c>
      <c r="AC223" s="21">
        <v>43600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 s="21">
        <v>43609</v>
      </c>
      <c r="AW223" s="21">
        <v>43611</v>
      </c>
      <c r="AZ223" t="s">
        <v>1116</v>
      </c>
      <c r="BA223" t="s">
        <v>1117</v>
      </c>
      <c r="BC223">
        <v>0</v>
      </c>
      <c r="BD223" t="s">
        <v>40</v>
      </c>
      <c r="BE223" t="s">
        <v>41</v>
      </c>
      <c r="BF223" t="s">
        <v>1114</v>
      </c>
      <c r="BG223">
        <v>4013796</v>
      </c>
      <c r="BJ223">
        <v>0</v>
      </c>
      <c r="BK223" t="s">
        <v>1118</v>
      </c>
      <c r="BM223" t="s">
        <v>230</v>
      </c>
      <c r="BN223">
        <v>41000171</v>
      </c>
      <c r="BO223">
        <v>7735</v>
      </c>
      <c r="BP223">
        <v>4013796</v>
      </c>
      <c r="BQ223">
        <v>0</v>
      </c>
      <c r="BS223">
        <v>982009106603189</v>
      </c>
      <c r="BT223" t="s">
        <v>1114</v>
      </c>
      <c r="BU223" t="s">
        <v>222</v>
      </c>
      <c r="BX223">
        <v>114</v>
      </c>
      <c r="CB223">
        <v>110</v>
      </c>
    </row>
    <row r="224" spans="1:80" hidden="1" x14ac:dyDescent="0.25">
      <c r="A224">
        <v>1172950</v>
      </c>
      <c r="B224" t="s">
        <v>1119</v>
      </c>
      <c r="C224" t="s">
        <v>1120</v>
      </c>
      <c r="D224" t="s">
        <v>1121</v>
      </c>
      <c r="E224" t="s">
        <v>1122</v>
      </c>
      <c r="G224" t="s">
        <v>1123</v>
      </c>
      <c r="H224" t="s">
        <v>651</v>
      </c>
      <c r="I224">
        <v>4275</v>
      </c>
      <c r="J224" t="s">
        <v>1124</v>
      </c>
      <c r="L224">
        <v>422935094</v>
      </c>
      <c r="M224" t="s">
        <v>1125</v>
      </c>
      <c r="N224" t="s">
        <v>219</v>
      </c>
      <c r="O224" s="21">
        <v>39846</v>
      </c>
      <c r="P224">
        <v>5</v>
      </c>
      <c r="Q224" t="s">
        <v>1126</v>
      </c>
      <c r="R224">
        <v>2077</v>
      </c>
      <c r="T224" t="s">
        <v>221</v>
      </c>
      <c r="V224" t="s">
        <v>222</v>
      </c>
      <c r="W224" t="s">
        <v>1127</v>
      </c>
      <c r="X224" t="s">
        <v>1128</v>
      </c>
      <c r="Y224">
        <v>422935094</v>
      </c>
      <c r="AC224" s="21">
        <v>43600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 s="21">
        <v>43608</v>
      </c>
      <c r="AW224" s="21">
        <v>43611</v>
      </c>
      <c r="BC224">
        <v>0</v>
      </c>
      <c r="BD224" t="s">
        <v>34</v>
      </c>
      <c r="BE224" t="s">
        <v>35</v>
      </c>
      <c r="BF224" t="s">
        <v>1121</v>
      </c>
      <c r="BG224">
        <v>2077</v>
      </c>
      <c r="BJ224">
        <v>0</v>
      </c>
      <c r="BK224" t="s">
        <v>1129</v>
      </c>
      <c r="BM224" t="s">
        <v>230</v>
      </c>
      <c r="BO224">
        <v>2077</v>
      </c>
      <c r="BQ224">
        <v>0</v>
      </c>
      <c r="BU224" t="s">
        <v>222</v>
      </c>
      <c r="BX224">
        <v>113</v>
      </c>
      <c r="CB224">
        <v>65</v>
      </c>
    </row>
    <row r="225" spans="1:80" hidden="1" x14ac:dyDescent="0.25">
      <c r="A225">
        <v>1172979</v>
      </c>
      <c r="B225" t="s">
        <v>271</v>
      </c>
      <c r="C225" t="s">
        <v>1120</v>
      </c>
      <c r="D225" t="s">
        <v>1130</v>
      </c>
      <c r="E225" t="s">
        <v>1122</v>
      </c>
      <c r="G225" t="s">
        <v>1123</v>
      </c>
      <c r="H225" t="s">
        <v>651</v>
      </c>
      <c r="I225">
        <v>4275</v>
      </c>
      <c r="J225" t="s">
        <v>1124</v>
      </c>
      <c r="L225">
        <v>422935094</v>
      </c>
      <c r="M225" t="s">
        <v>1125</v>
      </c>
      <c r="N225" t="s">
        <v>219</v>
      </c>
      <c r="O225" s="21">
        <v>39846</v>
      </c>
      <c r="P225">
        <v>9</v>
      </c>
      <c r="Q225" t="s">
        <v>1131</v>
      </c>
      <c r="R225">
        <v>2114</v>
      </c>
      <c r="T225" t="s">
        <v>221</v>
      </c>
      <c r="V225" t="s">
        <v>222</v>
      </c>
      <c r="W225" t="s">
        <v>1127</v>
      </c>
      <c r="X225" t="s">
        <v>1128</v>
      </c>
      <c r="Y225">
        <v>422935094</v>
      </c>
      <c r="AC225" s="21">
        <v>43600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 s="21">
        <v>43608</v>
      </c>
      <c r="AW225" s="21">
        <v>43611</v>
      </c>
      <c r="BC225">
        <v>0</v>
      </c>
      <c r="BD225" t="s">
        <v>52</v>
      </c>
      <c r="BE225" t="s">
        <v>53</v>
      </c>
      <c r="BF225" t="s">
        <v>1130</v>
      </c>
      <c r="BG225">
        <v>2114</v>
      </c>
      <c r="BJ225">
        <v>0</v>
      </c>
      <c r="BK225" t="s">
        <v>1132</v>
      </c>
      <c r="BM225" t="s">
        <v>230</v>
      </c>
      <c r="BO225">
        <v>2114</v>
      </c>
      <c r="BQ225">
        <v>0</v>
      </c>
      <c r="BU225" t="s">
        <v>222</v>
      </c>
      <c r="BX225">
        <v>116</v>
      </c>
      <c r="CB225">
        <v>65</v>
      </c>
    </row>
    <row r="226" spans="1:80" hidden="1" x14ac:dyDescent="0.25">
      <c r="A226">
        <v>1172982</v>
      </c>
      <c r="B226" t="s">
        <v>1133</v>
      </c>
      <c r="C226" t="s">
        <v>1134</v>
      </c>
      <c r="D226" t="s">
        <v>1135</v>
      </c>
      <c r="E226" t="s">
        <v>1136</v>
      </c>
      <c r="G226" t="s">
        <v>1137</v>
      </c>
      <c r="H226" t="s">
        <v>216</v>
      </c>
      <c r="I226">
        <v>4362</v>
      </c>
      <c r="J226" t="s">
        <v>1138</v>
      </c>
      <c r="L226">
        <v>417754452</v>
      </c>
      <c r="M226" t="s">
        <v>1139</v>
      </c>
      <c r="N226" t="s">
        <v>219</v>
      </c>
      <c r="O226" s="21">
        <v>38757</v>
      </c>
      <c r="P226">
        <v>8</v>
      </c>
      <c r="Q226" t="s">
        <v>371</v>
      </c>
      <c r="R226">
        <v>1028803</v>
      </c>
      <c r="T226" t="s">
        <v>221</v>
      </c>
      <c r="V226" t="s">
        <v>222</v>
      </c>
      <c r="W226" t="s">
        <v>1140</v>
      </c>
      <c r="X226" t="s">
        <v>1140</v>
      </c>
      <c r="Y226">
        <v>417754452</v>
      </c>
      <c r="AC226" s="21">
        <v>43600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 s="21">
        <v>43608</v>
      </c>
      <c r="AW226" s="21">
        <v>43611</v>
      </c>
      <c r="BC226">
        <v>0</v>
      </c>
      <c r="BD226" t="s">
        <v>52</v>
      </c>
      <c r="BE226" t="s">
        <v>53</v>
      </c>
      <c r="BF226" t="s">
        <v>1135</v>
      </c>
      <c r="BG226">
        <v>1028803</v>
      </c>
      <c r="BJ226">
        <v>0</v>
      </c>
      <c r="BK226" t="s">
        <v>1141</v>
      </c>
      <c r="BM226" t="s">
        <v>230</v>
      </c>
      <c r="BN226">
        <v>60012033</v>
      </c>
      <c r="BO226">
        <v>2161</v>
      </c>
      <c r="BP226">
        <v>4000758</v>
      </c>
      <c r="BQ226">
        <v>0</v>
      </c>
      <c r="BS226">
        <v>985113000804176</v>
      </c>
      <c r="BT226" t="s">
        <v>769</v>
      </c>
      <c r="BU226" t="s">
        <v>222</v>
      </c>
      <c r="BX226">
        <v>117</v>
      </c>
      <c r="CB226">
        <v>65</v>
      </c>
    </row>
    <row r="227" spans="1:80" hidden="1" x14ac:dyDescent="0.25">
      <c r="A227">
        <v>1172989</v>
      </c>
      <c r="B227" t="s">
        <v>1142</v>
      </c>
      <c r="C227" t="s">
        <v>1143</v>
      </c>
      <c r="D227" t="s">
        <v>1144</v>
      </c>
      <c r="E227" t="s">
        <v>1145</v>
      </c>
      <c r="G227" t="s">
        <v>367</v>
      </c>
      <c r="H227" t="s">
        <v>216</v>
      </c>
      <c r="I227">
        <v>4370</v>
      </c>
      <c r="J227" t="s">
        <v>1138</v>
      </c>
      <c r="L227">
        <v>458888589</v>
      </c>
      <c r="M227" t="s">
        <v>1146</v>
      </c>
      <c r="N227" t="s">
        <v>219</v>
      </c>
      <c r="O227" s="21">
        <v>38229</v>
      </c>
      <c r="P227">
        <v>9</v>
      </c>
      <c r="Q227" t="s">
        <v>1147</v>
      </c>
      <c r="R227">
        <v>1028175</v>
      </c>
      <c r="T227" t="s">
        <v>221</v>
      </c>
      <c r="V227" t="s">
        <v>222</v>
      </c>
      <c r="W227" t="s">
        <v>1148</v>
      </c>
      <c r="X227" t="s">
        <v>1148</v>
      </c>
      <c r="Y227">
        <v>458888589</v>
      </c>
      <c r="AC227" s="21">
        <v>43600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 s="21">
        <v>43600</v>
      </c>
      <c r="AW227" s="21">
        <v>43600</v>
      </c>
      <c r="BC227">
        <v>0</v>
      </c>
      <c r="BD227" t="s">
        <v>40</v>
      </c>
      <c r="BE227" t="s">
        <v>41</v>
      </c>
      <c r="BF227" t="s">
        <v>1144</v>
      </c>
      <c r="BG227">
        <v>1028175</v>
      </c>
      <c r="BJ227">
        <v>0</v>
      </c>
      <c r="BK227" t="s">
        <v>1149</v>
      </c>
      <c r="BM227" t="s">
        <v>230</v>
      </c>
      <c r="BO227">
        <v>7968</v>
      </c>
      <c r="BQ227">
        <v>0</v>
      </c>
      <c r="BT227" t="s">
        <v>769</v>
      </c>
      <c r="BU227" t="s">
        <v>222</v>
      </c>
      <c r="BX227">
        <v>118</v>
      </c>
      <c r="CB227">
        <v>65</v>
      </c>
    </row>
    <row r="228" spans="1:80" hidden="1" x14ac:dyDescent="0.25">
      <c r="A228">
        <v>1173020</v>
      </c>
      <c r="B228" t="s">
        <v>715</v>
      </c>
      <c r="C228" t="s">
        <v>1150</v>
      </c>
      <c r="D228" t="s">
        <v>1151</v>
      </c>
      <c r="E228" t="s">
        <v>1152</v>
      </c>
      <c r="H228" t="s">
        <v>254</v>
      </c>
      <c r="I228">
        <v>4285</v>
      </c>
      <c r="J228" t="s">
        <v>1153</v>
      </c>
      <c r="L228">
        <v>408979186</v>
      </c>
      <c r="M228" t="s">
        <v>1154</v>
      </c>
      <c r="N228" t="s">
        <v>219</v>
      </c>
      <c r="O228" s="21">
        <v>38403</v>
      </c>
      <c r="P228">
        <v>9</v>
      </c>
      <c r="Q228" t="s">
        <v>1155</v>
      </c>
      <c r="R228">
        <v>1019850</v>
      </c>
      <c r="T228" t="s">
        <v>221</v>
      </c>
      <c r="V228" t="s">
        <v>222</v>
      </c>
      <c r="W228" t="s">
        <v>1156</v>
      </c>
      <c r="X228" t="s">
        <v>1157</v>
      </c>
      <c r="Y228">
        <v>408979186</v>
      </c>
      <c r="Z228" t="s">
        <v>1158</v>
      </c>
      <c r="AC228" s="21">
        <v>43600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 s="21">
        <v>43611</v>
      </c>
      <c r="AW228" s="21">
        <v>43611</v>
      </c>
      <c r="BC228">
        <v>0</v>
      </c>
      <c r="BD228" t="s">
        <v>40</v>
      </c>
      <c r="BE228" t="s">
        <v>41</v>
      </c>
      <c r="BF228" t="s">
        <v>1151</v>
      </c>
      <c r="BG228">
        <v>1019850</v>
      </c>
      <c r="BJ228">
        <v>0</v>
      </c>
      <c r="BK228" t="s">
        <v>1159</v>
      </c>
      <c r="BM228" t="s">
        <v>230</v>
      </c>
      <c r="BN228">
        <v>60017607</v>
      </c>
      <c r="BO228">
        <v>7997</v>
      </c>
      <c r="BP228">
        <v>1019850</v>
      </c>
      <c r="BQ228">
        <v>0</v>
      </c>
      <c r="BS228">
        <v>985113000836680</v>
      </c>
      <c r="BT228" t="s">
        <v>1151</v>
      </c>
      <c r="BU228" t="s">
        <v>222</v>
      </c>
      <c r="BX228">
        <v>119</v>
      </c>
      <c r="CB228">
        <v>65</v>
      </c>
    </row>
    <row r="229" spans="1:80" hidden="1" x14ac:dyDescent="0.25">
      <c r="A229">
        <v>1173034</v>
      </c>
      <c r="B229" t="s">
        <v>1160</v>
      </c>
      <c r="C229" t="s">
        <v>1161</v>
      </c>
      <c r="D229" t="s">
        <v>1162</v>
      </c>
      <c r="E229" t="s">
        <v>1163</v>
      </c>
      <c r="G229" t="s">
        <v>1164</v>
      </c>
      <c r="H229" t="s">
        <v>254</v>
      </c>
      <c r="I229">
        <v>4359</v>
      </c>
      <c r="J229" t="s">
        <v>1165</v>
      </c>
      <c r="L229">
        <v>408005391</v>
      </c>
      <c r="M229" t="s">
        <v>1166</v>
      </c>
      <c r="N229" t="s">
        <v>219</v>
      </c>
      <c r="O229" s="21">
        <v>39520</v>
      </c>
      <c r="P229">
        <v>6</v>
      </c>
      <c r="Q229" t="s">
        <v>514</v>
      </c>
      <c r="R229">
        <v>1024684</v>
      </c>
      <c r="T229" t="s">
        <v>221</v>
      </c>
      <c r="V229" t="s">
        <v>222</v>
      </c>
      <c r="W229" t="s">
        <v>1167</v>
      </c>
      <c r="X229" t="s">
        <v>593</v>
      </c>
      <c r="Y229">
        <v>408005391</v>
      </c>
      <c r="AC229" s="21">
        <v>43604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 s="21">
        <v>43608</v>
      </c>
      <c r="AW229" s="21">
        <v>43611</v>
      </c>
      <c r="BC229">
        <v>0</v>
      </c>
      <c r="BD229" t="s">
        <v>25</v>
      </c>
      <c r="BE229" t="s">
        <v>26</v>
      </c>
      <c r="BF229" t="s">
        <v>1162</v>
      </c>
      <c r="BG229">
        <v>1024684</v>
      </c>
      <c r="BJ229">
        <v>0</v>
      </c>
      <c r="BK229" t="s">
        <v>1168</v>
      </c>
      <c r="BM229" t="s">
        <v>230</v>
      </c>
      <c r="BN229">
        <v>60019227</v>
      </c>
      <c r="BO229">
        <v>2158</v>
      </c>
      <c r="BP229">
        <v>1024684</v>
      </c>
      <c r="BQ229">
        <v>0</v>
      </c>
      <c r="BS229">
        <v>985111000563562</v>
      </c>
      <c r="BT229" t="s">
        <v>1169</v>
      </c>
      <c r="BU229" t="s">
        <v>222</v>
      </c>
      <c r="BX229">
        <v>120</v>
      </c>
      <c r="CB229">
        <v>155</v>
      </c>
    </row>
    <row r="230" spans="1:80" hidden="1" x14ac:dyDescent="0.25">
      <c r="A230">
        <v>1173034</v>
      </c>
      <c r="B230" t="s">
        <v>1160</v>
      </c>
      <c r="C230" t="s">
        <v>1161</v>
      </c>
      <c r="D230" t="s">
        <v>1162</v>
      </c>
      <c r="E230" t="s">
        <v>1163</v>
      </c>
      <c r="G230" t="s">
        <v>1164</v>
      </c>
      <c r="H230" t="s">
        <v>254</v>
      </c>
      <c r="I230">
        <v>4359</v>
      </c>
      <c r="J230" t="s">
        <v>1165</v>
      </c>
      <c r="L230">
        <v>408005391</v>
      </c>
      <c r="M230" t="s">
        <v>1166</v>
      </c>
      <c r="N230" t="s">
        <v>219</v>
      </c>
      <c r="O230" s="21">
        <v>39520</v>
      </c>
      <c r="P230">
        <v>6</v>
      </c>
      <c r="Q230" t="s">
        <v>514</v>
      </c>
      <c r="R230">
        <v>1024684</v>
      </c>
      <c r="T230" t="s">
        <v>221</v>
      </c>
      <c r="V230" t="s">
        <v>222</v>
      </c>
      <c r="W230" t="s">
        <v>1167</v>
      </c>
      <c r="X230" t="s">
        <v>593</v>
      </c>
      <c r="Y230">
        <v>408005391</v>
      </c>
      <c r="AC230" s="21">
        <v>43604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 s="21">
        <v>43608</v>
      </c>
      <c r="AW230" s="21">
        <v>43611</v>
      </c>
      <c r="BC230">
        <v>0</v>
      </c>
      <c r="BD230" t="s">
        <v>0</v>
      </c>
      <c r="BE230" t="s">
        <v>15</v>
      </c>
      <c r="BF230" t="s">
        <v>1162</v>
      </c>
      <c r="BG230">
        <v>1024684</v>
      </c>
      <c r="BJ230">
        <v>0</v>
      </c>
      <c r="BK230" t="s">
        <v>1168</v>
      </c>
      <c r="BM230" t="s">
        <v>230</v>
      </c>
      <c r="BN230">
        <v>60019227</v>
      </c>
      <c r="BO230">
        <v>2158</v>
      </c>
      <c r="BP230">
        <v>1024684</v>
      </c>
      <c r="BQ230">
        <v>0</v>
      </c>
      <c r="BS230">
        <v>985111000563562</v>
      </c>
      <c r="BT230" t="s">
        <v>1169</v>
      </c>
      <c r="BU230" t="s">
        <v>222</v>
      </c>
      <c r="BX230">
        <v>120</v>
      </c>
      <c r="CB230">
        <v>155</v>
      </c>
    </row>
    <row r="231" spans="1:80" hidden="1" x14ac:dyDescent="0.25">
      <c r="A231">
        <v>1173034</v>
      </c>
      <c r="B231" t="s">
        <v>1160</v>
      </c>
      <c r="C231" t="s">
        <v>1161</v>
      </c>
      <c r="D231" t="s">
        <v>1162</v>
      </c>
      <c r="E231" t="s">
        <v>1163</v>
      </c>
      <c r="G231" t="s">
        <v>1164</v>
      </c>
      <c r="H231" t="s">
        <v>254</v>
      </c>
      <c r="I231">
        <v>4359</v>
      </c>
      <c r="J231" t="s">
        <v>1165</v>
      </c>
      <c r="L231">
        <v>408005391</v>
      </c>
      <c r="M231" t="s">
        <v>1166</v>
      </c>
      <c r="N231" t="s">
        <v>219</v>
      </c>
      <c r="O231" s="21">
        <v>39520</v>
      </c>
      <c r="P231">
        <v>6</v>
      </c>
      <c r="Q231" t="s">
        <v>514</v>
      </c>
      <c r="R231">
        <v>1024684</v>
      </c>
      <c r="T231" t="s">
        <v>221</v>
      </c>
      <c r="V231" t="s">
        <v>222</v>
      </c>
      <c r="W231" t="s">
        <v>1167</v>
      </c>
      <c r="X231" t="s">
        <v>593</v>
      </c>
      <c r="Y231">
        <v>408005391</v>
      </c>
      <c r="AC231" s="21">
        <v>43604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 s="21">
        <v>43608</v>
      </c>
      <c r="AW231" s="21">
        <v>43611</v>
      </c>
      <c r="BC231">
        <v>0</v>
      </c>
      <c r="BD231" t="s">
        <v>34</v>
      </c>
      <c r="BE231" t="s">
        <v>35</v>
      </c>
      <c r="BF231" t="s">
        <v>1162</v>
      </c>
      <c r="BG231">
        <v>1024684</v>
      </c>
      <c r="BJ231">
        <v>0</v>
      </c>
      <c r="BK231" t="s">
        <v>1168</v>
      </c>
      <c r="BM231" t="s">
        <v>230</v>
      </c>
      <c r="BN231">
        <v>60019227</v>
      </c>
      <c r="BO231">
        <v>2158</v>
      </c>
      <c r="BP231">
        <v>1024684</v>
      </c>
      <c r="BQ231">
        <v>0</v>
      </c>
      <c r="BS231">
        <v>985111000563562</v>
      </c>
      <c r="BT231" t="s">
        <v>1169</v>
      </c>
      <c r="BU231" t="s">
        <v>222</v>
      </c>
      <c r="BX231">
        <v>120</v>
      </c>
      <c r="CB231">
        <v>155</v>
      </c>
    </row>
    <row r="232" spans="1:80" hidden="1" x14ac:dyDescent="0.25">
      <c r="A232">
        <v>1173055</v>
      </c>
      <c r="B232" t="s">
        <v>727</v>
      </c>
      <c r="C232" t="s">
        <v>911</v>
      </c>
      <c r="D232" t="s">
        <v>1170</v>
      </c>
      <c r="E232" t="s">
        <v>1171</v>
      </c>
      <c r="F232" t="s">
        <v>1172</v>
      </c>
      <c r="G232" t="s">
        <v>1173</v>
      </c>
      <c r="H232" t="s">
        <v>216</v>
      </c>
      <c r="I232">
        <v>4422</v>
      </c>
      <c r="J232" t="s">
        <v>1174</v>
      </c>
      <c r="L232">
        <v>429306014</v>
      </c>
      <c r="M232" t="s">
        <v>1175</v>
      </c>
      <c r="N232" t="s">
        <v>230</v>
      </c>
      <c r="O232" s="21">
        <v>38218</v>
      </c>
      <c r="P232">
        <v>9</v>
      </c>
      <c r="Q232" t="s">
        <v>371</v>
      </c>
      <c r="R232">
        <v>1028629</v>
      </c>
      <c r="T232" t="s">
        <v>221</v>
      </c>
      <c r="V232" t="s">
        <v>222</v>
      </c>
      <c r="W232" t="s">
        <v>1176</v>
      </c>
      <c r="X232" t="s">
        <v>1176</v>
      </c>
      <c r="Y232">
        <v>429306014</v>
      </c>
      <c r="AC232" s="21">
        <v>43600</v>
      </c>
      <c r="AD232">
        <v>1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1</v>
      </c>
      <c r="AK232">
        <v>3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 s="21">
        <v>43608</v>
      </c>
      <c r="AW232" s="21">
        <v>43611</v>
      </c>
      <c r="AZ232" t="s">
        <v>1177</v>
      </c>
      <c r="BA232" t="s">
        <v>1178</v>
      </c>
      <c r="BC232">
        <v>0</v>
      </c>
      <c r="BD232" t="s">
        <v>50</v>
      </c>
      <c r="BE232" t="s">
        <v>51</v>
      </c>
      <c r="BF232" t="s">
        <v>1170</v>
      </c>
      <c r="BG232">
        <v>1028629</v>
      </c>
      <c r="BJ232">
        <v>0</v>
      </c>
      <c r="BK232" t="s">
        <v>1179</v>
      </c>
      <c r="BL232" t="s">
        <v>248</v>
      </c>
      <c r="BM232" t="s">
        <v>230</v>
      </c>
      <c r="BO232">
        <v>2073</v>
      </c>
      <c r="BQ232">
        <v>0</v>
      </c>
      <c r="BS232">
        <v>900006000210121</v>
      </c>
      <c r="BT232" t="s">
        <v>1170</v>
      </c>
      <c r="BU232" t="s">
        <v>222</v>
      </c>
      <c r="BX232">
        <v>121</v>
      </c>
      <c r="CB232">
        <v>355</v>
      </c>
    </row>
    <row r="233" spans="1:80" hidden="1" x14ac:dyDescent="0.25">
      <c r="A233">
        <v>1173055</v>
      </c>
      <c r="B233" t="s">
        <v>727</v>
      </c>
      <c r="C233" t="s">
        <v>911</v>
      </c>
      <c r="D233" t="s">
        <v>1170</v>
      </c>
      <c r="E233" t="s">
        <v>1171</v>
      </c>
      <c r="F233" t="s">
        <v>1172</v>
      </c>
      <c r="G233" t="s">
        <v>1173</v>
      </c>
      <c r="H233" t="s">
        <v>216</v>
      </c>
      <c r="I233">
        <v>4422</v>
      </c>
      <c r="J233" t="s">
        <v>1174</v>
      </c>
      <c r="L233">
        <v>429306014</v>
      </c>
      <c r="M233" t="s">
        <v>1175</v>
      </c>
      <c r="N233" t="s">
        <v>230</v>
      </c>
      <c r="O233" s="21">
        <v>38218</v>
      </c>
      <c r="P233">
        <v>9</v>
      </c>
      <c r="Q233" t="s">
        <v>371</v>
      </c>
      <c r="R233">
        <v>1028629</v>
      </c>
      <c r="T233" t="s">
        <v>221</v>
      </c>
      <c r="V233" t="s">
        <v>222</v>
      </c>
      <c r="W233" t="s">
        <v>1176</v>
      </c>
      <c r="X233" t="s">
        <v>1176</v>
      </c>
      <c r="Y233">
        <v>429306014</v>
      </c>
      <c r="AC233" s="21">
        <v>43600</v>
      </c>
      <c r="AD233">
        <v>1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1</v>
      </c>
      <c r="AK233">
        <v>3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 s="21">
        <v>43608</v>
      </c>
      <c r="AW233" s="21">
        <v>43611</v>
      </c>
      <c r="AZ233" t="s">
        <v>1177</v>
      </c>
      <c r="BA233" t="s">
        <v>1178</v>
      </c>
      <c r="BC233">
        <v>0</v>
      </c>
      <c r="BD233" t="s">
        <v>2</v>
      </c>
      <c r="BE233" t="s">
        <v>24</v>
      </c>
      <c r="BF233" t="s">
        <v>1170</v>
      </c>
      <c r="BG233">
        <v>1028629</v>
      </c>
      <c r="BJ233">
        <v>0</v>
      </c>
      <c r="BK233" t="s">
        <v>1179</v>
      </c>
      <c r="BL233" t="s">
        <v>248</v>
      </c>
      <c r="BM233" t="s">
        <v>230</v>
      </c>
      <c r="BO233">
        <v>2073</v>
      </c>
      <c r="BQ233">
        <v>0</v>
      </c>
      <c r="BS233">
        <v>900006000210121</v>
      </c>
      <c r="BT233" t="s">
        <v>1170</v>
      </c>
      <c r="BU233" t="s">
        <v>222</v>
      </c>
      <c r="BX233">
        <v>121</v>
      </c>
      <c r="CB233">
        <v>355</v>
      </c>
    </row>
    <row r="234" spans="1:80" hidden="1" x14ac:dyDescent="0.25">
      <c r="A234">
        <v>1173055</v>
      </c>
      <c r="B234" t="s">
        <v>727</v>
      </c>
      <c r="C234" t="s">
        <v>911</v>
      </c>
      <c r="D234" t="s">
        <v>1170</v>
      </c>
      <c r="E234" t="s">
        <v>1171</v>
      </c>
      <c r="F234" t="s">
        <v>1172</v>
      </c>
      <c r="G234" t="s">
        <v>1173</v>
      </c>
      <c r="H234" t="s">
        <v>216</v>
      </c>
      <c r="I234">
        <v>4422</v>
      </c>
      <c r="J234" t="s">
        <v>1174</v>
      </c>
      <c r="L234">
        <v>429306014</v>
      </c>
      <c r="M234" t="s">
        <v>1175</v>
      </c>
      <c r="N234" t="s">
        <v>230</v>
      </c>
      <c r="O234" s="21">
        <v>38218</v>
      </c>
      <c r="P234">
        <v>9</v>
      </c>
      <c r="Q234" t="s">
        <v>371</v>
      </c>
      <c r="R234">
        <v>1028629</v>
      </c>
      <c r="T234" t="s">
        <v>221</v>
      </c>
      <c r="V234" t="s">
        <v>222</v>
      </c>
      <c r="W234" t="s">
        <v>1176</v>
      </c>
      <c r="X234" t="s">
        <v>1176</v>
      </c>
      <c r="Y234">
        <v>429306014</v>
      </c>
      <c r="AC234" s="21">
        <v>43600</v>
      </c>
      <c r="AD234">
        <v>1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1</v>
      </c>
      <c r="AK234">
        <v>3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 s="21">
        <v>43608</v>
      </c>
      <c r="AW234" s="21">
        <v>43611</v>
      </c>
      <c r="AZ234" t="s">
        <v>1177</v>
      </c>
      <c r="BA234" t="s">
        <v>1178</v>
      </c>
      <c r="BC234">
        <v>0</v>
      </c>
      <c r="BD234" t="s">
        <v>62</v>
      </c>
      <c r="BE234" t="s">
        <v>63</v>
      </c>
      <c r="BF234" t="s">
        <v>1170</v>
      </c>
      <c r="BG234">
        <v>1028629</v>
      </c>
      <c r="BJ234">
        <v>0</v>
      </c>
      <c r="BK234" t="s">
        <v>1179</v>
      </c>
      <c r="BL234" t="s">
        <v>248</v>
      </c>
      <c r="BM234" t="s">
        <v>230</v>
      </c>
      <c r="BO234">
        <v>2073</v>
      </c>
      <c r="BQ234">
        <v>0</v>
      </c>
      <c r="BS234">
        <v>900006000210121</v>
      </c>
      <c r="BT234" t="s">
        <v>1170</v>
      </c>
      <c r="BU234" t="s">
        <v>222</v>
      </c>
      <c r="BX234">
        <v>121</v>
      </c>
      <c r="CB234">
        <v>355</v>
      </c>
    </row>
    <row r="235" spans="1:80" hidden="1" x14ac:dyDescent="0.25">
      <c r="A235">
        <v>1173055</v>
      </c>
      <c r="B235" t="s">
        <v>727</v>
      </c>
      <c r="C235" t="s">
        <v>911</v>
      </c>
      <c r="D235" t="s">
        <v>1170</v>
      </c>
      <c r="E235" t="s">
        <v>1171</v>
      </c>
      <c r="F235" t="s">
        <v>1172</v>
      </c>
      <c r="G235" t="s">
        <v>1173</v>
      </c>
      <c r="H235" t="s">
        <v>216</v>
      </c>
      <c r="I235">
        <v>4422</v>
      </c>
      <c r="J235" t="s">
        <v>1174</v>
      </c>
      <c r="L235">
        <v>429306014</v>
      </c>
      <c r="M235" t="s">
        <v>1175</v>
      </c>
      <c r="N235" t="s">
        <v>230</v>
      </c>
      <c r="O235" s="21">
        <v>38218</v>
      </c>
      <c r="P235">
        <v>9</v>
      </c>
      <c r="Q235" t="s">
        <v>371</v>
      </c>
      <c r="R235">
        <v>1028629</v>
      </c>
      <c r="T235" t="s">
        <v>221</v>
      </c>
      <c r="V235" t="s">
        <v>222</v>
      </c>
      <c r="W235" t="s">
        <v>1176</v>
      </c>
      <c r="X235" t="s">
        <v>1176</v>
      </c>
      <c r="Y235">
        <v>429306014</v>
      </c>
      <c r="AC235" s="21">
        <v>43600</v>
      </c>
      <c r="AD235">
        <v>1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1</v>
      </c>
      <c r="AK235">
        <v>3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 s="21">
        <v>43608</v>
      </c>
      <c r="AW235" s="21">
        <v>43611</v>
      </c>
      <c r="AZ235" t="s">
        <v>1177</v>
      </c>
      <c r="BA235" t="s">
        <v>1178</v>
      </c>
      <c r="BC235">
        <v>0</v>
      </c>
      <c r="BD235" t="s">
        <v>56</v>
      </c>
      <c r="BE235" t="s">
        <v>57</v>
      </c>
      <c r="BF235" t="s">
        <v>1170</v>
      </c>
      <c r="BG235">
        <v>1028629</v>
      </c>
      <c r="BJ235">
        <v>0</v>
      </c>
      <c r="BK235" t="s">
        <v>1179</v>
      </c>
      <c r="BL235" t="s">
        <v>248</v>
      </c>
      <c r="BM235" t="s">
        <v>230</v>
      </c>
      <c r="BO235">
        <v>2073</v>
      </c>
      <c r="BQ235">
        <v>0</v>
      </c>
      <c r="BS235">
        <v>900006000210121</v>
      </c>
      <c r="BT235" t="s">
        <v>1170</v>
      </c>
      <c r="BU235" t="s">
        <v>222</v>
      </c>
      <c r="BX235">
        <v>121</v>
      </c>
      <c r="CB235">
        <v>355</v>
      </c>
    </row>
    <row r="236" spans="1:80" hidden="1" x14ac:dyDescent="0.25">
      <c r="A236">
        <v>1173092</v>
      </c>
      <c r="B236" t="s">
        <v>1180</v>
      </c>
      <c r="C236" t="s">
        <v>1011</v>
      </c>
      <c r="D236" t="s">
        <v>131</v>
      </c>
      <c r="E236" t="s">
        <v>1012</v>
      </c>
      <c r="G236" t="s">
        <v>1013</v>
      </c>
      <c r="H236" t="s">
        <v>254</v>
      </c>
      <c r="I236">
        <v>4285</v>
      </c>
      <c r="M236" t="s">
        <v>1015</v>
      </c>
      <c r="N236" t="s">
        <v>219</v>
      </c>
      <c r="O236" s="21">
        <v>39450</v>
      </c>
      <c r="P236">
        <v>6</v>
      </c>
      <c r="Q236" t="s">
        <v>1016</v>
      </c>
      <c r="T236" t="s">
        <v>221</v>
      </c>
      <c r="V236" t="s">
        <v>222</v>
      </c>
      <c r="W236" t="s">
        <v>1017</v>
      </c>
      <c r="X236" t="s">
        <v>1017</v>
      </c>
      <c r="Y236">
        <v>402074524</v>
      </c>
      <c r="AC236" s="21">
        <v>43600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 s="21">
        <v>43611</v>
      </c>
      <c r="AW236" s="21">
        <v>43611</v>
      </c>
      <c r="BC236">
        <v>0</v>
      </c>
      <c r="BD236" t="s">
        <v>25</v>
      </c>
      <c r="BE236" t="s">
        <v>26</v>
      </c>
      <c r="BF236" t="s">
        <v>131</v>
      </c>
      <c r="BH236" t="s">
        <v>1011</v>
      </c>
      <c r="BJ236">
        <v>0</v>
      </c>
      <c r="BK236" t="s">
        <v>1181</v>
      </c>
      <c r="BM236" t="s">
        <v>230</v>
      </c>
      <c r="BO236">
        <v>2200</v>
      </c>
      <c r="BQ236">
        <v>0</v>
      </c>
      <c r="BU236" t="s">
        <v>222</v>
      </c>
      <c r="BX236">
        <v>123</v>
      </c>
      <c r="CB236">
        <v>380</v>
      </c>
    </row>
    <row r="237" spans="1:80" hidden="1" x14ac:dyDescent="0.25">
      <c r="A237">
        <v>1173092</v>
      </c>
      <c r="B237" t="s">
        <v>1180</v>
      </c>
      <c r="C237" t="s">
        <v>1011</v>
      </c>
      <c r="D237" t="s">
        <v>131</v>
      </c>
      <c r="E237" t="s">
        <v>1012</v>
      </c>
      <c r="G237" t="s">
        <v>1013</v>
      </c>
      <c r="H237" t="s">
        <v>254</v>
      </c>
      <c r="I237">
        <v>4285</v>
      </c>
      <c r="M237" t="s">
        <v>1015</v>
      </c>
      <c r="N237" t="s">
        <v>219</v>
      </c>
      <c r="O237" s="21">
        <v>39450</v>
      </c>
      <c r="P237">
        <v>6</v>
      </c>
      <c r="Q237" t="s">
        <v>1016</v>
      </c>
      <c r="T237" t="s">
        <v>221</v>
      </c>
      <c r="V237" t="s">
        <v>222</v>
      </c>
      <c r="W237" t="s">
        <v>1017</v>
      </c>
      <c r="X237" t="s">
        <v>1017</v>
      </c>
      <c r="Y237">
        <v>402074524</v>
      </c>
      <c r="AC237" s="21">
        <v>43600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 s="21">
        <v>43611</v>
      </c>
      <c r="AW237" s="21">
        <v>43611</v>
      </c>
      <c r="BC237">
        <v>0</v>
      </c>
      <c r="BD237" t="s">
        <v>34</v>
      </c>
      <c r="BE237" t="s">
        <v>35</v>
      </c>
      <c r="BF237" t="s">
        <v>131</v>
      </c>
      <c r="BH237" t="s">
        <v>1011</v>
      </c>
      <c r="BJ237">
        <v>0</v>
      </c>
      <c r="BK237" t="s">
        <v>1181</v>
      </c>
      <c r="BM237" t="s">
        <v>230</v>
      </c>
      <c r="BO237">
        <v>2200</v>
      </c>
      <c r="BQ237">
        <v>0</v>
      </c>
      <c r="BU237" t="s">
        <v>222</v>
      </c>
      <c r="BX237">
        <v>123</v>
      </c>
      <c r="CB237">
        <v>380</v>
      </c>
    </row>
    <row r="238" spans="1:80" hidden="1" x14ac:dyDescent="0.25">
      <c r="A238">
        <v>1173092</v>
      </c>
      <c r="B238" t="s">
        <v>1180</v>
      </c>
      <c r="C238" t="s">
        <v>1011</v>
      </c>
      <c r="D238" t="s">
        <v>131</v>
      </c>
      <c r="E238" t="s">
        <v>1012</v>
      </c>
      <c r="G238" t="s">
        <v>1013</v>
      </c>
      <c r="H238" t="s">
        <v>254</v>
      </c>
      <c r="I238">
        <v>4285</v>
      </c>
      <c r="M238" t="s">
        <v>1015</v>
      </c>
      <c r="N238" t="s">
        <v>219</v>
      </c>
      <c r="O238" s="21">
        <v>39450</v>
      </c>
      <c r="P238">
        <v>6</v>
      </c>
      <c r="Q238" t="s">
        <v>1016</v>
      </c>
      <c r="T238" t="s">
        <v>221</v>
      </c>
      <c r="V238" t="s">
        <v>222</v>
      </c>
      <c r="W238" t="s">
        <v>1017</v>
      </c>
      <c r="X238" t="s">
        <v>1017</v>
      </c>
      <c r="Y238">
        <v>402074524</v>
      </c>
      <c r="AC238" s="21">
        <v>43600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 s="21">
        <v>43611</v>
      </c>
      <c r="AW238" s="21">
        <v>43611</v>
      </c>
      <c r="BC238">
        <v>0</v>
      </c>
      <c r="BD238" t="s">
        <v>25</v>
      </c>
      <c r="BE238" t="s">
        <v>26</v>
      </c>
      <c r="BF238" t="s">
        <v>131</v>
      </c>
      <c r="BH238" t="s">
        <v>1011</v>
      </c>
      <c r="BJ238">
        <v>0</v>
      </c>
      <c r="BK238" t="s">
        <v>1020</v>
      </c>
      <c r="BM238" t="s">
        <v>230</v>
      </c>
      <c r="BO238">
        <v>2202</v>
      </c>
      <c r="BQ238">
        <v>0</v>
      </c>
      <c r="BU238" t="s">
        <v>222</v>
      </c>
      <c r="BX238">
        <v>98</v>
      </c>
      <c r="CB238">
        <v>380</v>
      </c>
    </row>
    <row r="239" spans="1:80" hidden="1" x14ac:dyDescent="0.25">
      <c r="A239">
        <v>1173092</v>
      </c>
      <c r="B239" t="s">
        <v>1180</v>
      </c>
      <c r="C239" t="s">
        <v>1011</v>
      </c>
      <c r="D239" t="s">
        <v>131</v>
      </c>
      <c r="E239" t="s">
        <v>1012</v>
      </c>
      <c r="G239" t="s">
        <v>1013</v>
      </c>
      <c r="H239" t="s">
        <v>254</v>
      </c>
      <c r="I239">
        <v>4285</v>
      </c>
      <c r="M239" t="s">
        <v>1015</v>
      </c>
      <c r="N239" t="s">
        <v>219</v>
      </c>
      <c r="O239" s="21">
        <v>39450</v>
      </c>
      <c r="P239">
        <v>6</v>
      </c>
      <c r="Q239" t="s">
        <v>1016</v>
      </c>
      <c r="T239" t="s">
        <v>221</v>
      </c>
      <c r="V239" t="s">
        <v>222</v>
      </c>
      <c r="W239" t="s">
        <v>1017</v>
      </c>
      <c r="X239" t="s">
        <v>1017</v>
      </c>
      <c r="Y239">
        <v>402074524</v>
      </c>
      <c r="AC239" s="21">
        <v>43600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 s="21">
        <v>43611</v>
      </c>
      <c r="AW239" s="21">
        <v>43611</v>
      </c>
      <c r="BC239">
        <v>0</v>
      </c>
      <c r="BD239" t="s">
        <v>38</v>
      </c>
      <c r="BE239" t="s">
        <v>39</v>
      </c>
      <c r="BF239" t="s">
        <v>131</v>
      </c>
      <c r="BH239" t="s">
        <v>1011</v>
      </c>
      <c r="BJ239">
        <v>0</v>
      </c>
      <c r="BK239" t="s">
        <v>1020</v>
      </c>
      <c r="BM239" t="s">
        <v>230</v>
      </c>
      <c r="BO239">
        <v>2202</v>
      </c>
      <c r="BQ239">
        <v>0</v>
      </c>
      <c r="BU239" t="s">
        <v>222</v>
      </c>
      <c r="BX239">
        <v>98</v>
      </c>
      <c r="CB239">
        <v>380</v>
      </c>
    </row>
    <row r="240" spans="1:80" hidden="1" x14ac:dyDescent="0.25">
      <c r="A240">
        <v>1173092</v>
      </c>
      <c r="B240" t="s">
        <v>1180</v>
      </c>
      <c r="C240" t="s">
        <v>1011</v>
      </c>
      <c r="D240" t="s">
        <v>131</v>
      </c>
      <c r="E240" t="s">
        <v>1012</v>
      </c>
      <c r="G240" t="s">
        <v>1013</v>
      </c>
      <c r="H240" t="s">
        <v>254</v>
      </c>
      <c r="I240">
        <v>4285</v>
      </c>
      <c r="M240" t="s">
        <v>1015</v>
      </c>
      <c r="N240" t="s">
        <v>219</v>
      </c>
      <c r="O240" s="21">
        <v>39450</v>
      </c>
      <c r="P240">
        <v>6</v>
      </c>
      <c r="Q240" t="s">
        <v>1016</v>
      </c>
      <c r="T240" t="s">
        <v>221</v>
      </c>
      <c r="V240" t="s">
        <v>222</v>
      </c>
      <c r="W240" t="s">
        <v>1017</v>
      </c>
      <c r="X240" t="s">
        <v>1017</v>
      </c>
      <c r="Y240">
        <v>402074524</v>
      </c>
      <c r="AC240" s="21">
        <v>43600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 s="21">
        <v>43611</v>
      </c>
      <c r="AW240" s="21">
        <v>43611</v>
      </c>
      <c r="BC240">
        <v>0</v>
      </c>
      <c r="BD240" t="s">
        <v>1</v>
      </c>
      <c r="BE240" t="s">
        <v>71</v>
      </c>
      <c r="BF240" t="s">
        <v>131</v>
      </c>
      <c r="BH240" t="s">
        <v>1011</v>
      </c>
      <c r="BJ240">
        <v>0</v>
      </c>
      <c r="BK240" t="s">
        <v>1182</v>
      </c>
      <c r="BM240" t="s">
        <v>230</v>
      </c>
      <c r="BO240">
        <v>7980</v>
      </c>
      <c r="BQ240">
        <v>0</v>
      </c>
      <c r="BU240" t="s">
        <v>222</v>
      </c>
      <c r="BX240">
        <v>124</v>
      </c>
      <c r="CB240">
        <v>380</v>
      </c>
    </row>
    <row r="241" spans="1:80" hidden="1" x14ac:dyDescent="0.25">
      <c r="A241">
        <v>1173092</v>
      </c>
      <c r="B241" t="s">
        <v>1180</v>
      </c>
      <c r="C241" t="s">
        <v>1011</v>
      </c>
      <c r="D241" t="s">
        <v>131</v>
      </c>
      <c r="E241" t="s">
        <v>1012</v>
      </c>
      <c r="G241" t="s">
        <v>1013</v>
      </c>
      <c r="H241" t="s">
        <v>254</v>
      </c>
      <c r="I241">
        <v>4285</v>
      </c>
      <c r="M241" t="s">
        <v>1015</v>
      </c>
      <c r="N241" t="s">
        <v>219</v>
      </c>
      <c r="O241" s="21">
        <v>39450</v>
      </c>
      <c r="P241">
        <v>6</v>
      </c>
      <c r="Q241" t="s">
        <v>1016</v>
      </c>
      <c r="T241" t="s">
        <v>221</v>
      </c>
      <c r="V241" t="s">
        <v>222</v>
      </c>
      <c r="W241" t="s">
        <v>1017</v>
      </c>
      <c r="X241" t="s">
        <v>1017</v>
      </c>
      <c r="Y241">
        <v>402074524</v>
      </c>
      <c r="AC241" s="21">
        <v>43600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 s="21">
        <v>43611</v>
      </c>
      <c r="AW241" s="21">
        <v>43611</v>
      </c>
      <c r="BC241">
        <v>0</v>
      </c>
      <c r="BD241" t="s">
        <v>27</v>
      </c>
      <c r="BE241" t="s">
        <v>28</v>
      </c>
      <c r="BF241" t="s">
        <v>131</v>
      </c>
      <c r="BH241" t="s">
        <v>1011</v>
      </c>
      <c r="BJ241">
        <v>0</v>
      </c>
      <c r="BK241" t="s">
        <v>1181</v>
      </c>
      <c r="BM241" t="s">
        <v>230</v>
      </c>
      <c r="BO241">
        <v>2200</v>
      </c>
      <c r="BQ241">
        <v>0</v>
      </c>
      <c r="BU241" t="s">
        <v>222</v>
      </c>
      <c r="BX241">
        <v>123</v>
      </c>
      <c r="CB241">
        <v>380</v>
      </c>
    </row>
    <row r="242" spans="1:80" hidden="1" x14ac:dyDescent="0.25">
      <c r="A242">
        <v>1173127</v>
      </c>
      <c r="B242" t="s">
        <v>1183</v>
      </c>
      <c r="C242" t="s">
        <v>873</v>
      </c>
      <c r="D242" t="s">
        <v>117</v>
      </c>
      <c r="E242" t="s">
        <v>1184</v>
      </c>
      <c r="G242" t="s">
        <v>1185</v>
      </c>
      <c r="H242" t="s">
        <v>216</v>
      </c>
      <c r="I242">
        <v>4285</v>
      </c>
      <c r="J242" t="s">
        <v>1186</v>
      </c>
      <c r="L242">
        <v>488598239</v>
      </c>
      <c r="M242" t="s">
        <v>1539</v>
      </c>
      <c r="N242" t="s">
        <v>219</v>
      </c>
      <c r="O242" s="21">
        <v>39904</v>
      </c>
      <c r="P242" t="s">
        <v>1540</v>
      </c>
      <c r="Q242" t="s">
        <v>1540</v>
      </c>
      <c r="R242">
        <v>1028430</v>
      </c>
      <c r="T242" t="s">
        <v>221</v>
      </c>
      <c r="V242" t="s">
        <v>222</v>
      </c>
      <c r="W242" t="s">
        <v>1187</v>
      </c>
      <c r="X242" t="s">
        <v>1188</v>
      </c>
      <c r="Y242">
        <v>413197113</v>
      </c>
      <c r="AC242" s="21">
        <v>43607</v>
      </c>
      <c r="AD242">
        <v>3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1</v>
      </c>
      <c r="AK242">
        <v>3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 s="21">
        <v>43608</v>
      </c>
      <c r="AW242" s="21">
        <v>43611</v>
      </c>
      <c r="AX242" t="s">
        <v>1189</v>
      </c>
      <c r="AZ242" t="s">
        <v>1190</v>
      </c>
      <c r="BC242">
        <v>0</v>
      </c>
      <c r="BD242" t="s">
        <v>25</v>
      </c>
      <c r="BE242" t="s">
        <v>26</v>
      </c>
      <c r="BF242" t="s">
        <v>117</v>
      </c>
      <c r="BG242">
        <v>1028430</v>
      </c>
      <c r="BH242" t="s">
        <v>873</v>
      </c>
      <c r="BI242">
        <v>1028430</v>
      </c>
      <c r="BJ242">
        <v>0</v>
      </c>
      <c r="BK242" t="s">
        <v>1191</v>
      </c>
      <c r="BL242" t="s">
        <v>269</v>
      </c>
      <c r="BM242" t="s">
        <v>230</v>
      </c>
      <c r="BN242">
        <v>60017668</v>
      </c>
      <c r="BO242">
        <v>2112</v>
      </c>
      <c r="BP242">
        <v>1028430</v>
      </c>
      <c r="BQ242">
        <v>0</v>
      </c>
      <c r="BS242">
        <v>985111001114959</v>
      </c>
      <c r="BT242" t="s">
        <v>1192</v>
      </c>
      <c r="BU242" t="s">
        <v>222</v>
      </c>
      <c r="BX242">
        <v>122</v>
      </c>
      <c r="CB242">
        <v>594.67999999999995</v>
      </c>
    </row>
    <row r="243" spans="1:80" hidden="1" x14ac:dyDescent="0.25">
      <c r="A243">
        <v>1173127</v>
      </c>
      <c r="B243" t="s">
        <v>1183</v>
      </c>
      <c r="C243" t="s">
        <v>873</v>
      </c>
      <c r="D243" t="s">
        <v>117</v>
      </c>
      <c r="E243" t="s">
        <v>1184</v>
      </c>
      <c r="G243" t="s">
        <v>1185</v>
      </c>
      <c r="H243" t="s">
        <v>216</v>
      </c>
      <c r="I243">
        <v>4285</v>
      </c>
      <c r="J243" t="s">
        <v>1186</v>
      </c>
      <c r="L243">
        <v>488598239</v>
      </c>
      <c r="M243" t="s">
        <v>1539</v>
      </c>
      <c r="N243" t="s">
        <v>219</v>
      </c>
      <c r="O243" s="21">
        <v>39904</v>
      </c>
      <c r="P243" t="s">
        <v>1540</v>
      </c>
      <c r="Q243" t="s">
        <v>1540</v>
      </c>
      <c r="R243">
        <v>1028430</v>
      </c>
      <c r="T243" t="s">
        <v>221</v>
      </c>
      <c r="V243" t="s">
        <v>222</v>
      </c>
      <c r="W243" t="s">
        <v>1187</v>
      </c>
      <c r="X243" t="s">
        <v>1188</v>
      </c>
      <c r="Y243">
        <v>413197113</v>
      </c>
      <c r="AC243" s="21">
        <v>43607</v>
      </c>
      <c r="AD243">
        <v>3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1</v>
      </c>
      <c r="AK243">
        <v>3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 s="21">
        <v>43608</v>
      </c>
      <c r="AW243" s="21">
        <v>43611</v>
      </c>
      <c r="AX243" t="s">
        <v>1189</v>
      </c>
      <c r="AZ243" t="s">
        <v>1190</v>
      </c>
      <c r="BC243">
        <v>0</v>
      </c>
      <c r="BD243" t="s">
        <v>0</v>
      </c>
      <c r="BE243" t="s">
        <v>15</v>
      </c>
      <c r="BF243" t="s">
        <v>117</v>
      </c>
      <c r="BG243">
        <v>1028430</v>
      </c>
      <c r="BH243" t="s">
        <v>873</v>
      </c>
      <c r="BI243">
        <v>1028430</v>
      </c>
      <c r="BJ243">
        <v>0</v>
      </c>
      <c r="BK243" t="s">
        <v>1191</v>
      </c>
      <c r="BL243" t="s">
        <v>269</v>
      </c>
      <c r="BM243" t="s">
        <v>230</v>
      </c>
      <c r="BN243">
        <v>60017668</v>
      </c>
      <c r="BO243">
        <v>2112</v>
      </c>
      <c r="BP243">
        <v>1028430</v>
      </c>
      <c r="BQ243">
        <v>0</v>
      </c>
      <c r="BS243">
        <v>985111001114959</v>
      </c>
      <c r="BT243" t="s">
        <v>1192</v>
      </c>
      <c r="BU243" t="s">
        <v>222</v>
      </c>
      <c r="BX243">
        <v>122</v>
      </c>
      <c r="CB243">
        <v>594.67999999999995</v>
      </c>
    </row>
    <row r="244" spans="1:80" hidden="1" x14ac:dyDescent="0.25">
      <c r="A244">
        <v>1173127</v>
      </c>
      <c r="B244" t="s">
        <v>1183</v>
      </c>
      <c r="C244" t="s">
        <v>873</v>
      </c>
      <c r="D244" t="s">
        <v>117</v>
      </c>
      <c r="E244" t="s">
        <v>1184</v>
      </c>
      <c r="G244" t="s">
        <v>1185</v>
      </c>
      <c r="H244" t="s">
        <v>216</v>
      </c>
      <c r="I244">
        <v>4285</v>
      </c>
      <c r="J244" t="s">
        <v>1186</v>
      </c>
      <c r="L244">
        <v>488598239</v>
      </c>
      <c r="M244" t="s">
        <v>1539</v>
      </c>
      <c r="N244" t="s">
        <v>219</v>
      </c>
      <c r="O244" s="21">
        <v>39904</v>
      </c>
      <c r="P244" t="s">
        <v>1540</v>
      </c>
      <c r="Q244" t="s">
        <v>1540</v>
      </c>
      <c r="R244">
        <v>1028430</v>
      </c>
      <c r="T244" t="s">
        <v>221</v>
      </c>
      <c r="V244" t="s">
        <v>222</v>
      </c>
      <c r="W244" t="s">
        <v>1187</v>
      </c>
      <c r="X244" t="s">
        <v>1188</v>
      </c>
      <c r="Y244">
        <v>413197113</v>
      </c>
      <c r="AC244" s="21">
        <v>43607</v>
      </c>
      <c r="AD244">
        <v>3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1</v>
      </c>
      <c r="AK244">
        <v>3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 s="21">
        <v>43608</v>
      </c>
      <c r="AW244" s="21">
        <v>43611</v>
      </c>
      <c r="AX244" t="s">
        <v>1189</v>
      </c>
      <c r="AZ244" t="s">
        <v>1190</v>
      </c>
      <c r="BC244">
        <v>0</v>
      </c>
      <c r="BD244" t="s">
        <v>48</v>
      </c>
      <c r="BE244" t="s">
        <v>49</v>
      </c>
      <c r="BF244" t="s">
        <v>117</v>
      </c>
      <c r="BG244">
        <v>1028430</v>
      </c>
      <c r="BH244" t="s">
        <v>873</v>
      </c>
      <c r="BI244">
        <v>1028430</v>
      </c>
      <c r="BJ244">
        <v>0</v>
      </c>
      <c r="BK244" t="s">
        <v>1191</v>
      </c>
      <c r="BL244" t="s">
        <v>269</v>
      </c>
      <c r="BM244" t="s">
        <v>230</v>
      </c>
      <c r="BN244">
        <v>60017668</v>
      </c>
      <c r="BO244">
        <v>2112</v>
      </c>
      <c r="BP244">
        <v>1028430</v>
      </c>
      <c r="BQ244">
        <v>0</v>
      </c>
      <c r="BS244">
        <v>985111001114959</v>
      </c>
      <c r="BT244" t="s">
        <v>1192</v>
      </c>
      <c r="BU244" t="s">
        <v>222</v>
      </c>
      <c r="BX244">
        <v>122</v>
      </c>
      <c r="CB244">
        <v>594.67999999999995</v>
      </c>
    </row>
    <row r="245" spans="1:80" hidden="1" x14ac:dyDescent="0.25">
      <c r="A245">
        <v>1173127</v>
      </c>
      <c r="B245" t="s">
        <v>1183</v>
      </c>
      <c r="C245" t="s">
        <v>873</v>
      </c>
      <c r="D245" t="s">
        <v>117</v>
      </c>
      <c r="E245" t="s">
        <v>1184</v>
      </c>
      <c r="G245" t="s">
        <v>1185</v>
      </c>
      <c r="H245" t="s">
        <v>216</v>
      </c>
      <c r="I245">
        <v>4285</v>
      </c>
      <c r="J245" t="s">
        <v>1186</v>
      </c>
      <c r="L245">
        <v>488598239</v>
      </c>
      <c r="M245" t="s">
        <v>1539</v>
      </c>
      <c r="N245" t="s">
        <v>219</v>
      </c>
      <c r="O245" s="21">
        <v>39904</v>
      </c>
      <c r="P245" t="s">
        <v>1540</v>
      </c>
      <c r="Q245" t="s">
        <v>1540</v>
      </c>
      <c r="R245">
        <v>1028430</v>
      </c>
      <c r="T245" t="s">
        <v>221</v>
      </c>
      <c r="V245" t="s">
        <v>222</v>
      </c>
      <c r="W245" t="s">
        <v>1187</v>
      </c>
      <c r="X245" t="s">
        <v>1188</v>
      </c>
      <c r="Y245">
        <v>413197113</v>
      </c>
      <c r="AC245" s="21">
        <v>43607</v>
      </c>
      <c r="AD245">
        <v>3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1</v>
      </c>
      <c r="AK245">
        <v>3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 s="21">
        <v>43608</v>
      </c>
      <c r="AW245" s="21">
        <v>43611</v>
      </c>
      <c r="AX245" t="s">
        <v>1189</v>
      </c>
      <c r="AZ245" t="s">
        <v>1190</v>
      </c>
      <c r="BC245">
        <v>0</v>
      </c>
      <c r="BD245" t="s">
        <v>25</v>
      </c>
      <c r="BE245" t="s">
        <v>26</v>
      </c>
      <c r="BF245" t="s">
        <v>117</v>
      </c>
      <c r="BG245">
        <v>1028430</v>
      </c>
      <c r="BH245" t="s">
        <v>873</v>
      </c>
      <c r="BI245">
        <v>1028430</v>
      </c>
      <c r="BJ245">
        <v>0</v>
      </c>
      <c r="BK245" t="s">
        <v>1193</v>
      </c>
      <c r="BL245" t="s">
        <v>269</v>
      </c>
      <c r="BM245" t="s">
        <v>230</v>
      </c>
      <c r="BO245">
        <v>2182</v>
      </c>
      <c r="BP245">
        <v>4005065</v>
      </c>
      <c r="BQ245">
        <v>0</v>
      </c>
      <c r="BT245" t="s">
        <v>1194</v>
      </c>
      <c r="BU245" t="s">
        <v>222</v>
      </c>
      <c r="BX245">
        <v>125</v>
      </c>
      <c r="CB245">
        <v>594.67999999999995</v>
      </c>
    </row>
    <row r="246" spans="1:80" hidden="1" x14ac:dyDescent="0.25">
      <c r="A246">
        <v>1173127</v>
      </c>
      <c r="B246" t="s">
        <v>1183</v>
      </c>
      <c r="C246" t="s">
        <v>873</v>
      </c>
      <c r="D246" t="s">
        <v>117</v>
      </c>
      <c r="E246" t="s">
        <v>1184</v>
      </c>
      <c r="G246" t="s">
        <v>1185</v>
      </c>
      <c r="H246" t="s">
        <v>216</v>
      </c>
      <c r="I246">
        <v>4285</v>
      </c>
      <c r="J246" t="s">
        <v>1186</v>
      </c>
      <c r="L246">
        <v>488598239</v>
      </c>
      <c r="M246" t="s">
        <v>1539</v>
      </c>
      <c r="N246" t="s">
        <v>219</v>
      </c>
      <c r="O246" s="21">
        <v>39904</v>
      </c>
      <c r="P246" t="s">
        <v>1540</v>
      </c>
      <c r="Q246" t="s">
        <v>1540</v>
      </c>
      <c r="R246">
        <v>1028430</v>
      </c>
      <c r="T246" t="s">
        <v>221</v>
      </c>
      <c r="V246" t="s">
        <v>222</v>
      </c>
      <c r="W246" t="s">
        <v>1187</v>
      </c>
      <c r="X246" t="s">
        <v>1188</v>
      </c>
      <c r="Y246">
        <v>413197113</v>
      </c>
      <c r="AC246" s="21">
        <v>43607</v>
      </c>
      <c r="AD246">
        <v>3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1</v>
      </c>
      <c r="AK246">
        <v>3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 s="21">
        <v>43608</v>
      </c>
      <c r="AW246" s="21">
        <v>43611</v>
      </c>
      <c r="AX246" t="s">
        <v>1189</v>
      </c>
      <c r="AZ246" t="s">
        <v>1190</v>
      </c>
      <c r="BC246">
        <v>0</v>
      </c>
      <c r="BD246" t="s">
        <v>0</v>
      </c>
      <c r="BE246" t="s">
        <v>15</v>
      </c>
      <c r="BF246" t="s">
        <v>117</v>
      </c>
      <c r="BG246">
        <v>1028430</v>
      </c>
      <c r="BH246" t="s">
        <v>873</v>
      </c>
      <c r="BI246">
        <v>1028430</v>
      </c>
      <c r="BJ246">
        <v>0</v>
      </c>
      <c r="BK246" t="s">
        <v>1193</v>
      </c>
      <c r="BL246" t="s">
        <v>269</v>
      </c>
      <c r="BM246" t="s">
        <v>230</v>
      </c>
      <c r="BO246">
        <v>2182</v>
      </c>
      <c r="BP246">
        <v>4005065</v>
      </c>
      <c r="BQ246">
        <v>0</v>
      </c>
      <c r="BT246" t="s">
        <v>1194</v>
      </c>
      <c r="BU246" t="s">
        <v>222</v>
      </c>
      <c r="BX246">
        <v>125</v>
      </c>
      <c r="CB246">
        <v>594.67999999999995</v>
      </c>
    </row>
    <row r="247" spans="1:80" hidden="1" x14ac:dyDescent="0.25">
      <c r="A247">
        <v>1173127</v>
      </c>
      <c r="B247" t="s">
        <v>1183</v>
      </c>
      <c r="C247" t="s">
        <v>873</v>
      </c>
      <c r="D247" t="s">
        <v>117</v>
      </c>
      <c r="E247" t="s">
        <v>1184</v>
      </c>
      <c r="G247" t="s">
        <v>1185</v>
      </c>
      <c r="H247" t="s">
        <v>216</v>
      </c>
      <c r="I247">
        <v>4285</v>
      </c>
      <c r="J247" t="s">
        <v>1186</v>
      </c>
      <c r="L247">
        <v>488598239</v>
      </c>
      <c r="M247" t="s">
        <v>1539</v>
      </c>
      <c r="N247" t="s">
        <v>219</v>
      </c>
      <c r="O247" s="21">
        <v>39904</v>
      </c>
      <c r="P247" t="s">
        <v>1540</v>
      </c>
      <c r="Q247" t="s">
        <v>1540</v>
      </c>
      <c r="R247">
        <v>1028430</v>
      </c>
      <c r="T247" t="s">
        <v>221</v>
      </c>
      <c r="V247" t="s">
        <v>222</v>
      </c>
      <c r="W247" t="s">
        <v>1187</v>
      </c>
      <c r="X247" t="s">
        <v>1188</v>
      </c>
      <c r="Y247">
        <v>413197113</v>
      </c>
      <c r="AC247" s="21">
        <v>43607</v>
      </c>
      <c r="AD247">
        <v>3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1</v>
      </c>
      <c r="AK247">
        <v>3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 s="21">
        <v>43608</v>
      </c>
      <c r="AW247" s="21">
        <v>43611</v>
      </c>
      <c r="AX247" t="s">
        <v>1189</v>
      </c>
      <c r="AZ247" t="s">
        <v>1190</v>
      </c>
      <c r="BC247">
        <v>0</v>
      </c>
      <c r="BD247" t="s">
        <v>34</v>
      </c>
      <c r="BE247" t="s">
        <v>35</v>
      </c>
      <c r="BF247" t="s">
        <v>117</v>
      </c>
      <c r="BG247">
        <v>1028430</v>
      </c>
      <c r="BH247" t="s">
        <v>873</v>
      </c>
      <c r="BI247">
        <v>1028430</v>
      </c>
      <c r="BJ247">
        <v>0</v>
      </c>
      <c r="BK247" t="s">
        <v>1193</v>
      </c>
      <c r="BL247" t="s">
        <v>269</v>
      </c>
      <c r="BM247" t="s">
        <v>230</v>
      </c>
      <c r="BO247">
        <v>2182</v>
      </c>
      <c r="BP247">
        <v>4005065</v>
      </c>
      <c r="BQ247">
        <v>0</v>
      </c>
      <c r="BT247" t="s">
        <v>1194</v>
      </c>
      <c r="BU247" t="s">
        <v>222</v>
      </c>
      <c r="BX247">
        <v>125</v>
      </c>
      <c r="CB247">
        <v>594.67999999999995</v>
      </c>
    </row>
    <row r="248" spans="1:80" hidden="1" x14ac:dyDescent="0.25">
      <c r="A248">
        <v>1173133</v>
      </c>
      <c r="B248" t="s">
        <v>1195</v>
      </c>
      <c r="C248" t="s">
        <v>1196</v>
      </c>
      <c r="D248" t="s">
        <v>1197</v>
      </c>
      <c r="E248" t="s">
        <v>1198</v>
      </c>
      <c r="G248" t="s">
        <v>1199</v>
      </c>
      <c r="H248" t="s">
        <v>254</v>
      </c>
      <c r="I248">
        <v>4155</v>
      </c>
      <c r="J248" t="s">
        <v>1200</v>
      </c>
      <c r="L248">
        <v>491132816</v>
      </c>
      <c r="M248" t="s">
        <v>1201</v>
      </c>
      <c r="N248" t="s">
        <v>219</v>
      </c>
      <c r="O248" s="21">
        <v>38154</v>
      </c>
      <c r="P248">
        <v>9</v>
      </c>
      <c r="Q248" t="s">
        <v>1202</v>
      </c>
      <c r="R248">
        <v>1021535</v>
      </c>
      <c r="T248" t="s">
        <v>221</v>
      </c>
      <c r="V248" t="s">
        <v>222</v>
      </c>
      <c r="W248" t="s">
        <v>1203</v>
      </c>
      <c r="AC248" s="21">
        <v>43600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 s="21">
        <v>43608</v>
      </c>
      <c r="AW248" s="21">
        <v>43611</v>
      </c>
      <c r="AY248" t="s">
        <v>1197</v>
      </c>
      <c r="BC248">
        <v>0</v>
      </c>
      <c r="BD248" t="s">
        <v>40</v>
      </c>
      <c r="BE248" t="s">
        <v>41</v>
      </c>
      <c r="BF248" t="s">
        <v>1197</v>
      </c>
      <c r="BG248">
        <v>1021535</v>
      </c>
      <c r="BJ248">
        <v>0</v>
      </c>
      <c r="BK248" t="s">
        <v>1204</v>
      </c>
      <c r="BM248" t="s">
        <v>230</v>
      </c>
      <c r="BN248">
        <v>30047574</v>
      </c>
      <c r="BO248">
        <v>7560</v>
      </c>
      <c r="BP248">
        <v>1021535</v>
      </c>
      <c r="BQ248">
        <v>0</v>
      </c>
      <c r="BS248">
        <v>956000003183597</v>
      </c>
      <c r="BT248" t="s">
        <v>1197</v>
      </c>
      <c r="BU248" t="s">
        <v>222</v>
      </c>
      <c r="BX248">
        <v>126</v>
      </c>
      <c r="CB248">
        <v>65</v>
      </c>
    </row>
    <row r="249" spans="1:80" hidden="1" x14ac:dyDescent="0.25">
      <c r="A249">
        <v>1173140</v>
      </c>
      <c r="B249" t="s">
        <v>484</v>
      </c>
      <c r="C249" t="s">
        <v>873</v>
      </c>
      <c r="D249" t="s">
        <v>1205</v>
      </c>
      <c r="E249" t="s">
        <v>1184</v>
      </c>
      <c r="G249" t="s">
        <v>1185</v>
      </c>
      <c r="H249" t="s">
        <v>216</v>
      </c>
      <c r="I249">
        <v>4285</v>
      </c>
      <c r="J249" t="s">
        <v>1186</v>
      </c>
      <c r="L249">
        <v>488598239</v>
      </c>
      <c r="M249" t="s">
        <v>1539</v>
      </c>
      <c r="N249" t="s">
        <v>219</v>
      </c>
      <c r="O249" s="21">
        <v>38746</v>
      </c>
      <c r="P249">
        <v>8</v>
      </c>
      <c r="Q249" t="s">
        <v>1206</v>
      </c>
      <c r="R249">
        <v>1028429</v>
      </c>
      <c r="T249" t="s">
        <v>221</v>
      </c>
      <c r="V249" t="s">
        <v>222</v>
      </c>
      <c r="W249" t="s">
        <v>1187</v>
      </c>
      <c r="X249" t="s">
        <v>1188</v>
      </c>
      <c r="Y249">
        <v>413197113</v>
      </c>
      <c r="AC249" s="21">
        <v>43600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 s="21">
        <v>43608</v>
      </c>
      <c r="AW249" s="21">
        <v>43611</v>
      </c>
      <c r="AZ249" t="s">
        <v>1190</v>
      </c>
      <c r="BC249">
        <v>0</v>
      </c>
      <c r="BD249" t="s">
        <v>50</v>
      </c>
      <c r="BE249" t="s">
        <v>51</v>
      </c>
      <c r="BF249" t="s">
        <v>1205</v>
      </c>
      <c r="BG249">
        <v>1028429</v>
      </c>
      <c r="BH249" t="s">
        <v>873</v>
      </c>
      <c r="BI249">
        <v>1028429</v>
      </c>
      <c r="BJ249">
        <v>0</v>
      </c>
      <c r="BK249" t="s">
        <v>1207</v>
      </c>
      <c r="BM249" t="s">
        <v>230</v>
      </c>
      <c r="BN249">
        <v>60005724</v>
      </c>
      <c r="BO249">
        <v>2216</v>
      </c>
      <c r="BP249">
        <v>4005065</v>
      </c>
      <c r="BQ249">
        <v>0</v>
      </c>
      <c r="BS249">
        <v>985170002748822</v>
      </c>
      <c r="BT249" t="s">
        <v>1194</v>
      </c>
      <c r="BU249" t="s">
        <v>222</v>
      </c>
      <c r="BX249">
        <v>128</v>
      </c>
      <c r="CB249">
        <v>155.78</v>
      </c>
    </row>
    <row r="250" spans="1:80" hidden="1" x14ac:dyDescent="0.25">
      <c r="A250">
        <v>1173140</v>
      </c>
      <c r="B250" t="s">
        <v>484</v>
      </c>
      <c r="C250" t="s">
        <v>873</v>
      </c>
      <c r="D250" t="s">
        <v>1205</v>
      </c>
      <c r="E250" t="s">
        <v>1184</v>
      </c>
      <c r="G250" t="s">
        <v>1185</v>
      </c>
      <c r="H250" t="s">
        <v>216</v>
      </c>
      <c r="I250">
        <v>4285</v>
      </c>
      <c r="J250" t="s">
        <v>1186</v>
      </c>
      <c r="L250">
        <v>488598239</v>
      </c>
      <c r="M250" t="s">
        <v>1539</v>
      </c>
      <c r="N250" t="s">
        <v>219</v>
      </c>
      <c r="O250" s="21">
        <v>38746</v>
      </c>
      <c r="P250">
        <v>8</v>
      </c>
      <c r="Q250" t="s">
        <v>1206</v>
      </c>
      <c r="R250">
        <v>1028429</v>
      </c>
      <c r="T250" t="s">
        <v>221</v>
      </c>
      <c r="V250" t="s">
        <v>222</v>
      </c>
      <c r="W250" t="s">
        <v>1187</v>
      </c>
      <c r="X250" t="s">
        <v>1188</v>
      </c>
      <c r="Y250">
        <v>413197113</v>
      </c>
      <c r="AC250" s="21">
        <v>43600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 s="21">
        <v>43608</v>
      </c>
      <c r="AW250" s="21">
        <v>43611</v>
      </c>
      <c r="AZ250" t="s">
        <v>1190</v>
      </c>
      <c r="BC250">
        <v>0</v>
      </c>
      <c r="BD250" t="s">
        <v>2</v>
      </c>
      <c r="BE250" t="s">
        <v>24</v>
      </c>
      <c r="BF250" t="s">
        <v>1205</v>
      </c>
      <c r="BG250">
        <v>1028429</v>
      </c>
      <c r="BH250" t="s">
        <v>873</v>
      </c>
      <c r="BI250">
        <v>1028429</v>
      </c>
      <c r="BJ250">
        <v>0</v>
      </c>
      <c r="BK250" t="s">
        <v>1207</v>
      </c>
      <c r="BM250" t="s">
        <v>230</v>
      </c>
      <c r="BN250">
        <v>60005724</v>
      </c>
      <c r="BO250">
        <v>2216</v>
      </c>
      <c r="BP250">
        <v>4005065</v>
      </c>
      <c r="BQ250">
        <v>0</v>
      </c>
      <c r="BS250">
        <v>985170002748822</v>
      </c>
      <c r="BT250" t="s">
        <v>1194</v>
      </c>
      <c r="BU250" t="s">
        <v>222</v>
      </c>
      <c r="BX250">
        <v>128</v>
      </c>
      <c r="CB250">
        <v>155.78</v>
      </c>
    </row>
    <row r="251" spans="1:80" hidden="1" x14ac:dyDescent="0.25">
      <c r="A251">
        <v>1173140</v>
      </c>
      <c r="B251" t="s">
        <v>484</v>
      </c>
      <c r="C251" t="s">
        <v>873</v>
      </c>
      <c r="D251" t="s">
        <v>1205</v>
      </c>
      <c r="E251" t="s">
        <v>1184</v>
      </c>
      <c r="G251" t="s">
        <v>1185</v>
      </c>
      <c r="H251" t="s">
        <v>216</v>
      </c>
      <c r="I251">
        <v>4285</v>
      </c>
      <c r="J251" t="s">
        <v>1186</v>
      </c>
      <c r="L251">
        <v>488598239</v>
      </c>
      <c r="M251" t="s">
        <v>1539</v>
      </c>
      <c r="N251" t="s">
        <v>219</v>
      </c>
      <c r="O251" s="21">
        <v>38746</v>
      </c>
      <c r="P251">
        <v>8</v>
      </c>
      <c r="Q251" t="s">
        <v>1206</v>
      </c>
      <c r="R251">
        <v>1028429</v>
      </c>
      <c r="T251" t="s">
        <v>221</v>
      </c>
      <c r="V251" t="s">
        <v>222</v>
      </c>
      <c r="W251" t="s">
        <v>1187</v>
      </c>
      <c r="X251" t="s">
        <v>1188</v>
      </c>
      <c r="Y251">
        <v>413197113</v>
      </c>
      <c r="AC251" s="21">
        <v>43600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 s="21">
        <v>43608</v>
      </c>
      <c r="AW251" s="21">
        <v>43611</v>
      </c>
      <c r="AZ251" t="s">
        <v>1190</v>
      </c>
      <c r="BC251">
        <v>0</v>
      </c>
      <c r="BD251" t="s">
        <v>52</v>
      </c>
      <c r="BE251" t="s">
        <v>53</v>
      </c>
      <c r="BF251" t="s">
        <v>1205</v>
      </c>
      <c r="BG251">
        <v>1028429</v>
      </c>
      <c r="BH251" t="s">
        <v>873</v>
      </c>
      <c r="BI251">
        <v>1028429</v>
      </c>
      <c r="BJ251">
        <v>0</v>
      </c>
      <c r="BK251" t="s">
        <v>1207</v>
      </c>
      <c r="BM251" t="s">
        <v>230</v>
      </c>
      <c r="BN251">
        <v>60005724</v>
      </c>
      <c r="BO251">
        <v>2216</v>
      </c>
      <c r="BP251">
        <v>4005065</v>
      </c>
      <c r="BQ251">
        <v>0</v>
      </c>
      <c r="BS251">
        <v>985170002748822</v>
      </c>
      <c r="BT251" t="s">
        <v>1194</v>
      </c>
      <c r="BU251" t="s">
        <v>222</v>
      </c>
      <c r="BX251">
        <v>128</v>
      </c>
      <c r="CB251">
        <v>155.78</v>
      </c>
    </row>
    <row r="252" spans="1:80" hidden="1" x14ac:dyDescent="0.25">
      <c r="A252">
        <v>1173146</v>
      </c>
      <c r="B252" t="s">
        <v>1208</v>
      </c>
      <c r="C252" t="s">
        <v>1209</v>
      </c>
      <c r="D252" t="s">
        <v>1210</v>
      </c>
      <c r="E252" t="s">
        <v>1211</v>
      </c>
      <c r="G252" t="s">
        <v>1212</v>
      </c>
      <c r="H252" t="s">
        <v>254</v>
      </c>
      <c r="I252">
        <v>4109</v>
      </c>
      <c r="J252" t="s">
        <v>955</v>
      </c>
      <c r="L252">
        <v>421421612</v>
      </c>
      <c r="M252" t="s">
        <v>1213</v>
      </c>
      <c r="N252" t="s">
        <v>230</v>
      </c>
      <c r="O252" s="21">
        <v>38218</v>
      </c>
      <c r="P252">
        <v>9</v>
      </c>
      <c r="Q252" t="s">
        <v>371</v>
      </c>
      <c r="R252">
        <v>1028252</v>
      </c>
      <c r="T252" t="s">
        <v>221</v>
      </c>
      <c r="V252" t="s">
        <v>222</v>
      </c>
      <c r="W252" t="s">
        <v>1214</v>
      </c>
      <c r="X252" t="s">
        <v>1215</v>
      </c>
      <c r="Y252">
        <v>408750505</v>
      </c>
      <c r="AC252" s="21">
        <v>43600</v>
      </c>
      <c r="AD252">
        <v>1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 s="21">
        <v>43608</v>
      </c>
      <c r="AW252" s="21">
        <v>43611</v>
      </c>
      <c r="AX252" t="s">
        <v>1216</v>
      </c>
      <c r="AY252" t="s">
        <v>1217</v>
      </c>
      <c r="AZ252" t="s">
        <v>1218</v>
      </c>
      <c r="BA252" t="s">
        <v>1219</v>
      </c>
      <c r="BC252">
        <v>0</v>
      </c>
      <c r="BD252" t="s">
        <v>2</v>
      </c>
      <c r="BE252" t="s">
        <v>24</v>
      </c>
      <c r="BF252" t="s">
        <v>1210</v>
      </c>
      <c r="BG252">
        <v>1028252</v>
      </c>
      <c r="BH252" t="s">
        <v>1209</v>
      </c>
      <c r="BI252">
        <v>1028252</v>
      </c>
      <c r="BJ252">
        <v>0</v>
      </c>
      <c r="BK252" t="s">
        <v>1220</v>
      </c>
      <c r="BL252" t="s">
        <v>248</v>
      </c>
      <c r="BM252" t="s">
        <v>230</v>
      </c>
      <c r="BN252">
        <v>1028629</v>
      </c>
      <c r="BO252">
        <v>2212</v>
      </c>
      <c r="BQ252">
        <v>0</v>
      </c>
      <c r="BS252">
        <v>985170002608829</v>
      </c>
      <c r="BU252" t="s">
        <v>222</v>
      </c>
      <c r="BX252">
        <v>127</v>
      </c>
      <c r="CB252">
        <v>205</v>
      </c>
    </row>
    <row r="253" spans="1:80" hidden="1" x14ac:dyDescent="0.25">
      <c r="A253">
        <v>1173146</v>
      </c>
      <c r="B253" t="s">
        <v>1208</v>
      </c>
      <c r="C253" t="s">
        <v>1209</v>
      </c>
      <c r="D253" t="s">
        <v>1210</v>
      </c>
      <c r="E253" t="s">
        <v>1211</v>
      </c>
      <c r="G253" t="s">
        <v>1212</v>
      </c>
      <c r="H253" t="s">
        <v>254</v>
      </c>
      <c r="I253">
        <v>4109</v>
      </c>
      <c r="J253" t="s">
        <v>955</v>
      </c>
      <c r="L253">
        <v>421421612</v>
      </c>
      <c r="M253" t="s">
        <v>1213</v>
      </c>
      <c r="N253" t="s">
        <v>230</v>
      </c>
      <c r="O253" s="21">
        <v>38218</v>
      </c>
      <c r="P253">
        <v>9</v>
      </c>
      <c r="Q253" t="s">
        <v>371</v>
      </c>
      <c r="R253">
        <v>1028252</v>
      </c>
      <c r="T253" t="s">
        <v>221</v>
      </c>
      <c r="V253" t="s">
        <v>222</v>
      </c>
      <c r="W253" t="s">
        <v>1214</v>
      </c>
      <c r="X253" t="s">
        <v>1215</v>
      </c>
      <c r="Y253">
        <v>408750505</v>
      </c>
      <c r="AC253" s="21">
        <v>43600</v>
      </c>
      <c r="AD253">
        <v>1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 s="21">
        <v>43608</v>
      </c>
      <c r="AW253" s="21">
        <v>43611</v>
      </c>
      <c r="AX253" t="s">
        <v>1216</v>
      </c>
      <c r="AY253" t="s">
        <v>1217</v>
      </c>
      <c r="AZ253" t="s">
        <v>1218</v>
      </c>
      <c r="BA253" t="s">
        <v>1219</v>
      </c>
      <c r="BC253">
        <v>0</v>
      </c>
      <c r="BD253" t="s">
        <v>54</v>
      </c>
      <c r="BE253" t="s">
        <v>55</v>
      </c>
      <c r="BF253" t="s">
        <v>1210</v>
      </c>
      <c r="BG253">
        <v>1028252</v>
      </c>
      <c r="BH253" t="s">
        <v>1209</v>
      </c>
      <c r="BI253">
        <v>1028252</v>
      </c>
      <c r="BJ253">
        <v>0</v>
      </c>
      <c r="BK253" t="s">
        <v>1220</v>
      </c>
      <c r="BL253" t="s">
        <v>248</v>
      </c>
      <c r="BM253" t="s">
        <v>230</v>
      </c>
      <c r="BN253">
        <v>1028629</v>
      </c>
      <c r="BO253">
        <v>2212</v>
      </c>
      <c r="BQ253">
        <v>0</v>
      </c>
      <c r="BS253">
        <v>985170002608829</v>
      </c>
      <c r="BU253" t="s">
        <v>222</v>
      </c>
      <c r="BX253">
        <v>127</v>
      </c>
      <c r="CB253">
        <v>205</v>
      </c>
    </row>
    <row r="254" spans="1:80" hidden="1" x14ac:dyDescent="0.25">
      <c r="A254">
        <v>1173146</v>
      </c>
      <c r="B254" t="s">
        <v>1208</v>
      </c>
      <c r="C254" t="s">
        <v>1209</v>
      </c>
      <c r="D254" t="s">
        <v>1210</v>
      </c>
      <c r="E254" t="s">
        <v>1211</v>
      </c>
      <c r="G254" t="s">
        <v>1212</v>
      </c>
      <c r="H254" t="s">
        <v>254</v>
      </c>
      <c r="I254">
        <v>4109</v>
      </c>
      <c r="J254" t="s">
        <v>955</v>
      </c>
      <c r="L254">
        <v>421421612</v>
      </c>
      <c r="M254" t="s">
        <v>1213</v>
      </c>
      <c r="N254" t="s">
        <v>230</v>
      </c>
      <c r="O254" s="21">
        <v>38218</v>
      </c>
      <c r="P254">
        <v>9</v>
      </c>
      <c r="Q254" t="s">
        <v>371</v>
      </c>
      <c r="R254">
        <v>1028252</v>
      </c>
      <c r="T254" t="s">
        <v>221</v>
      </c>
      <c r="V254" t="s">
        <v>222</v>
      </c>
      <c r="W254" t="s">
        <v>1214</v>
      </c>
      <c r="X254" t="s">
        <v>1215</v>
      </c>
      <c r="Y254">
        <v>408750505</v>
      </c>
      <c r="AC254" s="21">
        <v>43600</v>
      </c>
      <c r="AD254">
        <v>1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 s="21">
        <v>43608</v>
      </c>
      <c r="AW254" s="21">
        <v>43611</v>
      </c>
      <c r="AX254" t="s">
        <v>1216</v>
      </c>
      <c r="AY254" t="s">
        <v>1217</v>
      </c>
      <c r="AZ254" t="s">
        <v>1218</v>
      </c>
      <c r="BA254" t="s">
        <v>1219</v>
      </c>
      <c r="BC254">
        <v>0</v>
      </c>
      <c r="BD254" t="s">
        <v>60</v>
      </c>
      <c r="BE254" t="s">
        <v>61</v>
      </c>
      <c r="BF254" t="s">
        <v>1210</v>
      </c>
      <c r="BG254">
        <v>1028252</v>
      </c>
      <c r="BH254" t="s">
        <v>1209</v>
      </c>
      <c r="BI254">
        <v>1028252</v>
      </c>
      <c r="BJ254">
        <v>0</v>
      </c>
      <c r="BK254" t="s">
        <v>1220</v>
      </c>
      <c r="BL254" t="s">
        <v>248</v>
      </c>
      <c r="BM254" t="s">
        <v>230</v>
      </c>
      <c r="BN254">
        <v>1028629</v>
      </c>
      <c r="BO254">
        <v>2212</v>
      </c>
      <c r="BQ254">
        <v>0</v>
      </c>
      <c r="BS254">
        <v>985170002608829</v>
      </c>
      <c r="BU254" t="s">
        <v>222</v>
      </c>
      <c r="BX254">
        <v>127</v>
      </c>
      <c r="CB254">
        <v>205</v>
      </c>
    </row>
    <row r="255" spans="1:80" hidden="1" x14ac:dyDescent="0.25">
      <c r="A255">
        <v>1173152</v>
      </c>
      <c r="B255" t="s">
        <v>1221</v>
      </c>
      <c r="C255" t="s">
        <v>1222</v>
      </c>
      <c r="D255" t="s">
        <v>1223</v>
      </c>
      <c r="E255" t="s">
        <v>1224</v>
      </c>
      <c r="G255" t="s">
        <v>1225</v>
      </c>
      <c r="H255" t="s">
        <v>216</v>
      </c>
      <c r="I255">
        <v>4280</v>
      </c>
      <c r="J255" t="s">
        <v>1226</v>
      </c>
      <c r="L255">
        <v>488933193</v>
      </c>
      <c r="M255" t="s">
        <v>1227</v>
      </c>
      <c r="N255" t="s">
        <v>219</v>
      </c>
      <c r="O255" s="21">
        <v>38987</v>
      </c>
      <c r="P255">
        <v>7</v>
      </c>
      <c r="Q255" t="s">
        <v>241</v>
      </c>
      <c r="R255">
        <v>4101674</v>
      </c>
      <c r="T255" t="s">
        <v>221</v>
      </c>
      <c r="V255" t="s">
        <v>222</v>
      </c>
      <c r="W255" t="s">
        <v>1228</v>
      </c>
      <c r="X255" t="s">
        <v>1228</v>
      </c>
      <c r="Y255">
        <v>488933193</v>
      </c>
      <c r="AC255" s="21">
        <v>43600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 s="21">
        <v>43610</v>
      </c>
      <c r="AW255" s="21">
        <v>43610</v>
      </c>
      <c r="BC255">
        <v>0</v>
      </c>
      <c r="BD255" t="s">
        <v>60</v>
      </c>
      <c r="BE255" t="s">
        <v>61</v>
      </c>
      <c r="BF255" t="s">
        <v>1223</v>
      </c>
      <c r="BG255">
        <v>4101674</v>
      </c>
      <c r="BJ255">
        <v>0</v>
      </c>
      <c r="BK255" t="s">
        <v>1229</v>
      </c>
      <c r="BM255" t="s">
        <v>230</v>
      </c>
      <c r="BN255">
        <v>40018655</v>
      </c>
      <c r="BO255">
        <v>7994</v>
      </c>
      <c r="BP255">
        <v>4012732</v>
      </c>
      <c r="BQ255">
        <v>0</v>
      </c>
      <c r="BS255">
        <v>981000300580067</v>
      </c>
      <c r="BT255" t="s">
        <v>1230</v>
      </c>
      <c r="BU255" t="s">
        <v>222</v>
      </c>
      <c r="BX255">
        <v>129</v>
      </c>
      <c r="CB255">
        <v>65</v>
      </c>
    </row>
    <row r="256" spans="1:80" hidden="1" x14ac:dyDescent="0.25">
      <c r="A256">
        <v>1173167</v>
      </c>
      <c r="B256" t="s">
        <v>553</v>
      </c>
      <c r="C256" t="s">
        <v>1231</v>
      </c>
      <c r="D256" t="s">
        <v>1232</v>
      </c>
      <c r="E256" t="s">
        <v>1233</v>
      </c>
      <c r="G256" t="s">
        <v>1234</v>
      </c>
      <c r="H256" t="s">
        <v>216</v>
      </c>
      <c r="I256">
        <v>4380</v>
      </c>
      <c r="J256" t="s">
        <v>1235</v>
      </c>
      <c r="L256">
        <v>438717838</v>
      </c>
      <c r="M256" t="s">
        <v>1236</v>
      </c>
      <c r="N256" t="s">
        <v>219</v>
      </c>
      <c r="O256" s="21">
        <v>38324</v>
      </c>
      <c r="P256">
        <v>9</v>
      </c>
      <c r="Q256" t="s">
        <v>1237</v>
      </c>
      <c r="R256">
        <v>4012359</v>
      </c>
      <c r="T256" t="s">
        <v>221</v>
      </c>
      <c r="V256" t="s">
        <v>222</v>
      </c>
      <c r="W256" t="s">
        <v>1238</v>
      </c>
      <c r="X256" t="s">
        <v>1238</v>
      </c>
      <c r="Y256">
        <v>438717838</v>
      </c>
      <c r="AC256" s="21">
        <v>43600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 s="21">
        <v>43608</v>
      </c>
      <c r="AW256" s="21">
        <v>43611</v>
      </c>
      <c r="BC256">
        <v>0</v>
      </c>
      <c r="BD256" t="s">
        <v>58</v>
      </c>
      <c r="BE256" t="s">
        <v>59</v>
      </c>
      <c r="BF256" t="s">
        <v>1232</v>
      </c>
      <c r="BG256">
        <v>4012359</v>
      </c>
      <c r="BJ256">
        <v>0</v>
      </c>
      <c r="BK256" t="s">
        <v>1239</v>
      </c>
      <c r="BM256" t="s">
        <v>230</v>
      </c>
      <c r="BN256">
        <v>50017622</v>
      </c>
      <c r="BO256">
        <v>7111</v>
      </c>
      <c r="BP256">
        <v>4012359</v>
      </c>
      <c r="BQ256">
        <v>0</v>
      </c>
      <c r="BS256">
        <v>981000300384242</v>
      </c>
      <c r="BT256" t="s">
        <v>1232</v>
      </c>
      <c r="BU256" t="s">
        <v>222</v>
      </c>
      <c r="BX256">
        <v>77</v>
      </c>
      <c r="CB256">
        <v>155</v>
      </c>
    </row>
    <row r="257" spans="1:80" hidden="1" x14ac:dyDescent="0.25">
      <c r="A257">
        <v>1173167</v>
      </c>
      <c r="B257" t="s">
        <v>553</v>
      </c>
      <c r="C257" t="s">
        <v>1231</v>
      </c>
      <c r="D257" t="s">
        <v>1232</v>
      </c>
      <c r="E257" t="s">
        <v>1233</v>
      </c>
      <c r="G257" t="s">
        <v>1234</v>
      </c>
      <c r="H257" t="s">
        <v>216</v>
      </c>
      <c r="I257">
        <v>4380</v>
      </c>
      <c r="J257" t="s">
        <v>1235</v>
      </c>
      <c r="L257">
        <v>438717838</v>
      </c>
      <c r="M257" t="s">
        <v>1236</v>
      </c>
      <c r="N257" t="s">
        <v>219</v>
      </c>
      <c r="O257" s="21">
        <v>38324</v>
      </c>
      <c r="P257">
        <v>9</v>
      </c>
      <c r="Q257" t="s">
        <v>1237</v>
      </c>
      <c r="R257">
        <v>4012359</v>
      </c>
      <c r="T257" t="s">
        <v>221</v>
      </c>
      <c r="V257" t="s">
        <v>222</v>
      </c>
      <c r="W257" t="s">
        <v>1238</v>
      </c>
      <c r="X257" t="s">
        <v>1238</v>
      </c>
      <c r="Y257">
        <v>438717838</v>
      </c>
      <c r="AC257" s="21">
        <v>43600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 s="21">
        <v>43608</v>
      </c>
      <c r="AW257" s="21">
        <v>43611</v>
      </c>
      <c r="BC257">
        <v>0</v>
      </c>
      <c r="BD257" t="s">
        <v>62</v>
      </c>
      <c r="BE257" t="s">
        <v>63</v>
      </c>
      <c r="BF257" t="s">
        <v>1232</v>
      </c>
      <c r="BG257">
        <v>4012359</v>
      </c>
      <c r="BJ257">
        <v>0</v>
      </c>
      <c r="BK257" t="s">
        <v>1240</v>
      </c>
      <c r="BM257" t="s">
        <v>230</v>
      </c>
      <c r="BN257">
        <v>60017015</v>
      </c>
      <c r="BO257">
        <v>2010</v>
      </c>
      <c r="BP257">
        <v>4012359</v>
      </c>
      <c r="BQ257">
        <v>0</v>
      </c>
      <c r="BS257">
        <v>985120032990821</v>
      </c>
      <c r="BT257" t="s">
        <v>1232</v>
      </c>
      <c r="BU257" t="s">
        <v>222</v>
      </c>
      <c r="BX257">
        <v>76</v>
      </c>
      <c r="CB257">
        <v>155</v>
      </c>
    </row>
    <row r="258" spans="1:80" hidden="1" x14ac:dyDescent="0.25">
      <c r="A258">
        <v>1173167</v>
      </c>
      <c r="B258" t="s">
        <v>553</v>
      </c>
      <c r="C258" t="s">
        <v>1231</v>
      </c>
      <c r="D258" t="s">
        <v>1232</v>
      </c>
      <c r="E258" t="s">
        <v>1233</v>
      </c>
      <c r="G258" t="s">
        <v>1234</v>
      </c>
      <c r="H258" t="s">
        <v>216</v>
      </c>
      <c r="I258">
        <v>4380</v>
      </c>
      <c r="J258" t="s">
        <v>1235</v>
      </c>
      <c r="L258">
        <v>438717838</v>
      </c>
      <c r="M258" t="s">
        <v>1236</v>
      </c>
      <c r="N258" t="s">
        <v>219</v>
      </c>
      <c r="O258" s="21">
        <v>38324</v>
      </c>
      <c r="P258">
        <v>9</v>
      </c>
      <c r="Q258" t="s">
        <v>1237</v>
      </c>
      <c r="R258">
        <v>4012359</v>
      </c>
      <c r="T258" t="s">
        <v>221</v>
      </c>
      <c r="V258" t="s">
        <v>222</v>
      </c>
      <c r="W258" t="s">
        <v>1238</v>
      </c>
      <c r="X258" t="s">
        <v>1238</v>
      </c>
      <c r="Y258">
        <v>438717838</v>
      </c>
      <c r="AC258" s="21">
        <v>43600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 s="21">
        <v>43608</v>
      </c>
      <c r="AW258" s="21">
        <v>43611</v>
      </c>
      <c r="BC258">
        <v>0</v>
      </c>
      <c r="BD258" t="s">
        <v>52</v>
      </c>
      <c r="BE258" t="s">
        <v>53</v>
      </c>
      <c r="BF258" t="s">
        <v>1232</v>
      </c>
      <c r="BG258">
        <v>4012359</v>
      </c>
      <c r="BJ258">
        <v>0</v>
      </c>
      <c r="BK258" t="s">
        <v>1241</v>
      </c>
      <c r="BM258" t="s">
        <v>230</v>
      </c>
      <c r="BN258">
        <v>40014185</v>
      </c>
      <c r="BO258">
        <v>7110</v>
      </c>
      <c r="BP258">
        <v>4012359</v>
      </c>
      <c r="BQ258">
        <v>0</v>
      </c>
      <c r="BS258">
        <v>939000001107190</v>
      </c>
      <c r="BT258" t="s">
        <v>1232</v>
      </c>
      <c r="BU258" t="s">
        <v>222</v>
      </c>
      <c r="BX258">
        <v>78</v>
      </c>
      <c r="CB258">
        <v>155</v>
      </c>
    </row>
    <row r="259" spans="1:80" hidden="1" x14ac:dyDescent="0.25">
      <c r="A259">
        <v>1173170</v>
      </c>
      <c r="B259" t="s">
        <v>1242</v>
      </c>
      <c r="C259" t="s">
        <v>1243</v>
      </c>
      <c r="D259" t="s">
        <v>1244</v>
      </c>
      <c r="E259">
        <v>13295</v>
      </c>
      <c r="F259" t="s">
        <v>1245</v>
      </c>
      <c r="G259" t="s">
        <v>1246</v>
      </c>
      <c r="H259" t="s">
        <v>254</v>
      </c>
      <c r="I259">
        <v>4358</v>
      </c>
      <c r="J259" t="s">
        <v>1247</v>
      </c>
      <c r="L259">
        <v>413156045</v>
      </c>
      <c r="M259" t="s">
        <v>1248</v>
      </c>
      <c r="N259" t="s">
        <v>219</v>
      </c>
      <c r="O259" s="21">
        <v>39606</v>
      </c>
      <c r="P259">
        <v>6</v>
      </c>
      <c r="Q259" t="s">
        <v>1249</v>
      </c>
      <c r="R259">
        <v>1015637</v>
      </c>
      <c r="T259" t="s">
        <v>221</v>
      </c>
      <c r="V259" t="s">
        <v>222</v>
      </c>
      <c r="W259" t="s">
        <v>1250</v>
      </c>
      <c r="X259" t="s">
        <v>1251</v>
      </c>
      <c r="Y259" t="s">
        <v>1252</v>
      </c>
      <c r="AC259" s="21">
        <v>43600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 s="21">
        <v>43608</v>
      </c>
      <c r="AW259" s="21">
        <v>43611</v>
      </c>
      <c r="BC259">
        <v>0</v>
      </c>
      <c r="BD259" t="s">
        <v>72</v>
      </c>
      <c r="BE259" t="s">
        <v>73</v>
      </c>
      <c r="BF259" t="s">
        <v>1244</v>
      </c>
      <c r="BG259">
        <v>1015637</v>
      </c>
      <c r="BH259" t="s">
        <v>1243</v>
      </c>
      <c r="BI259">
        <v>1015637</v>
      </c>
      <c r="BJ259">
        <v>0</v>
      </c>
      <c r="BK259" t="s">
        <v>1253</v>
      </c>
      <c r="BM259" t="s">
        <v>230</v>
      </c>
      <c r="BN259">
        <v>60003734</v>
      </c>
      <c r="BO259">
        <v>6787</v>
      </c>
      <c r="BP259">
        <v>4000916</v>
      </c>
      <c r="BQ259">
        <v>0</v>
      </c>
      <c r="BS259">
        <v>985141000752387</v>
      </c>
      <c r="BT259" t="s">
        <v>1250</v>
      </c>
      <c r="BU259" t="s">
        <v>222</v>
      </c>
      <c r="BX259">
        <v>130</v>
      </c>
      <c r="CB259">
        <v>155</v>
      </c>
    </row>
    <row r="260" spans="1:80" hidden="1" x14ac:dyDescent="0.25">
      <c r="A260">
        <v>1173170</v>
      </c>
      <c r="B260" t="s">
        <v>1242</v>
      </c>
      <c r="C260" t="s">
        <v>1243</v>
      </c>
      <c r="D260" t="s">
        <v>1244</v>
      </c>
      <c r="E260">
        <v>13295</v>
      </c>
      <c r="F260" t="s">
        <v>1245</v>
      </c>
      <c r="G260" t="s">
        <v>1246</v>
      </c>
      <c r="H260" t="s">
        <v>254</v>
      </c>
      <c r="I260">
        <v>4358</v>
      </c>
      <c r="J260" t="s">
        <v>1247</v>
      </c>
      <c r="L260">
        <v>413156045</v>
      </c>
      <c r="M260" t="s">
        <v>1248</v>
      </c>
      <c r="N260" t="s">
        <v>219</v>
      </c>
      <c r="O260" s="21">
        <v>39606</v>
      </c>
      <c r="P260">
        <v>6</v>
      </c>
      <c r="Q260" t="s">
        <v>1249</v>
      </c>
      <c r="R260">
        <v>1015637</v>
      </c>
      <c r="T260" t="s">
        <v>221</v>
      </c>
      <c r="V260" t="s">
        <v>222</v>
      </c>
      <c r="W260" t="s">
        <v>1250</v>
      </c>
      <c r="X260" t="s">
        <v>1251</v>
      </c>
      <c r="Y260" t="s">
        <v>1252</v>
      </c>
      <c r="AC260" s="21">
        <v>43600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 s="21">
        <v>43608</v>
      </c>
      <c r="AW260" s="21">
        <v>43611</v>
      </c>
      <c r="BC260">
        <v>0</v>
      </c>
      <c r="BD260" t="s">
        <v>36</v>
      </c>
      <c r="BE260" t="s">
        <v>37</v>
      </c>
      <c r="BF260" t="s">
        <v>1244</v>
      </c>
      <c r="BG260">
        <v>1015637</v>
      </c>
      <c r="BH260" t="s">
        <v>1243</v>
      </c>
      <c r="BI260">
        <v>1015637</v>
      </c>
      <c r="BJ260">
        <v>0</v>
      </c>
      <c r="BK260" t="s">
        <v>1254</v>
      </c>
      <c r="BM260" t="s">
        <v>230</v>
      </c>
      <c r="BN260">
        <v>60013109</v>
      </c>
      <c r="BO260">
        <v>7762</v>
      </c>
      <c r="BP260">
        <v>4000916</v>
      </c>
      <c r="BQ260">
        <v>0</v>
      </c>
      <c r="BS260">
        <v>985154000010279</v>
      </c>
      <c r="BT260" t="s">
        <v>1255</v>
      </c>
      <c r="BU260" t="s">
        <v>1256</v>
      </c>
      <c r="BX260">
        <v>131</v>
      </c>
      <c r="CB260">
        <v>155</v>
      </c>
    </row>
    <row r="261" spans="1:80" hidden="1" x14ac:dyDescent="0.25">
      <c r="A261">
        <v>1173170</v>
      </c>
      <c r="B261" t="s">
        <v>1242</v>
      </c>
      <c r="C261" t="s">
        <v>1243</v>
      </c>
      <c r="D261" t="s">
        <v>1244</v>
      </c>
      <c r="E261">
        <v>13295</v>
      </c>
      <c r="F261" t="s">
        <v>1245</v>
      </c>
      <c r="G261" t="s">
        <v>1246</v>
      </c>
      <c r="H261" t="s">
        <v>254</v>
      </c>
      <c r="I261">
        <v>4358</v>
      </c>
      <c r="J261" t="s">
        <v>1247</v>
      </c>
      <c r="L261">
        <v>413156045</v>
      </c>
      <c r="M261" t="s">
        <v>1248</v>
      </c>
      <c r="N261" t="s">
        <v>219</v>
      </c>
      <c r="O261" s="21">
        <v>39606</v>
      </c>
      <c r="P261">
        <v>6</v>
      </c>
      <c r="Q261" t="s">
        <v>1249</v>
      </c>
      <c r="R261">
        <v>1015637</v>
      </c>
      <c r="T261" t="s">
        <v>221</v>
      </c>
      <c r="V261" t="s">
        <v>222</v>
      </c>
      <c r="W261" t="s">
        <v>1250</v>
      </c>
      <c r="X261" t="s">
        <v>1251</v>
      </c>
      <c r="Y261" t="s">
        <v>1252</v>
      </c>
      <c r="AC261" s="21">
        <v>43600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 s="21">
        <v>43608</v>
      </c>
      <c r="AW261" s="21">
        <v>43611</v>
      </c>
      <c r="BC261">
        <v>0</v>
      </c>
      <c r="BD261" t="s">
        <v>34</v>
      </c>
      <c r="BE261" t="s">
        <v>35</v>
      </c>
      <c r="BF261" t="s">
        <v>1244</v>
      </c>
      <c r="BG261">
        <v>1015637</v>
      </c>
      <c r="BH261" t="s">
        <v>1243</v>
      </c>
      <c r="BI261">
        <v>1015637</v>
      </c>
      <c r="BJ261">
        <v>0</v>
      </c>
      <c r="BK261" t="s">
        <v>1254</v>
      </c>
      <c r="BM261" t="s">
        <v>230</v>
      </c>
      <c r="BN261">
        <v>60013109</v>
      </c>
      <c r="BO261">
        <v>7762</v>
      </c>
      <c r="BP261">
        <v>4000916</v>
      </c>
      <c r="BQ261">
        <v>0</v>
      </c>
      <c r="BS261">
        <v>985154000010279</v>
      </c>
      <c r="BT261" t="s">
        <v>1255</v>
      </c>
      <c r="BU261" t="s">
        <v>1256</v>
      </c>
      <c r="BX261">
        <v>131</v>
      </c>
      <c r="CB261">
        <v>155</v>
      </c>
    </row>
    <row r="262" spans="1:80" hidden="1" x14ac:dyDescent="0.25">
      <c r="A262">
        <v>1173172</v>
      </c>
      <c r="B262" t="s">
        <v>1257</v>
      </c>
      <c r="C262" t="s">
        <v>1258</v>
      </c>
      <c r="D262" t="s">
        <v>1259</v>
      </c>
      <c r="E262" t="s">
        <v>1260</v>
      </c>
      <c r="G262" t="s">
        <v>1261</v>
      </c>
      <c r="H262" t="s">
        <v>254</v>
      </c>
      <c r="I262">
        <v>4358</v>
      </c>
      <c r="J262" t="s">
        <v>1262</v>
      </c>
      <c r="L262">
        <v>408747681</v>
      </c>
      <c r="M262" t="s">
        <v>1263</v>
      </c>
      <c r="N262" t="s">
        <v>219</v>
      </c>
      <c r="O262" s="21">
        <v>39336</v>
      </c>
      <c r="P262">
        <v>6</v>
      </c>
      <c r="Q262" t="s">
        <v>371</v>
      </c>
      <c r="R262">
        <v>1020122</v>
      </c>
      <c r="T262" t="s">
        <v>221</v>
      </c>
      <c r="V262" t="s">
        <v>222</v>
      </c>
      <c r="W262" t="s">
        <v>1264</v>
      </c>
      <c r="X262" t="s">
        <v>1264</v>
      </c>
      <c r="Y262">
        <v>408747681</v>
      </c>
      <c r="Z262" t="s">
        <v>1265</v>
      </c>
      <c r="AC262" s="21">
        <v>43600</v>
      </c>
      <c r="AD262">
        <v>1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 s="21">
        <v>43608</v>
      </c>
      <c r="AW262" s="21">
        <v>43611</v>
      </c>
      <c r="AZ262" t="s">
        <v>1266</v>
      </c>
      <c r="BC262">
        <v>0</v>
      </c>
      <c r="BD262" t="s">
        <v>25</v>
      </c>
      <c r="BE262" t="s">
        <v>26</v>
      </c>
      <c r="BF262" t="s">
        <v>1259</v>
      </c>
      <c r="BG262">
        <v>1020122</v>
      </c>
      <c r="BJ262">
        <v>0</v>
      </c>
      <c r="BK262" t="s">
        <v>1267</v>
      </c>
      <c r="BL262" t="s">
        <v>269</v>
      </c>
      <c r="BM262" t="s">
        <v>230</v>
      </c>
      <c r="BN262">
        <v>60003985</v>
      </c>
      <c r="BO262">
        <v>2094</v>
      </c>
      <c r="BP262">
        <v>1020122</v>
      </c>
      <c r="BQ262">
        <v>0</v>
      </c>
      <c r="BS262">
        <v>900006000195142</v>
      </c>
      <c r="BT262" t="s">
        <v>1268</v>
      </c>
      <c r="BU262" t="s">
        <v>222</v>
      </c>
      <c r="BX262">
        <v>132</v>
      </c>
      <c r="CB262">
        <v>205</v>
      </c>
    </row>
    <row r="263" spans="1:80" hidden="1" x14ac:dyDescent="0.25">
      <c r="A263">
        <v>1173172</v>
      </c>
      <c r="B263" t="s">
        <v>1257</v>
      </c>
      <c r="C263" t="s">
        <v>1258</v>
      </c>
      <c r="D263" t="s">
        <v>1259</v>
      </c>
      <c r="E263" t="s">
        <v>1260</v>
      </c>
      <c r="G263" t="s">
        <v>1261</v>
      </c>
      <c r="H263" t="s">
        <v>254</v>
      </c>
      <c r="I263">
        <v>4358</v>
      </c>
      <c r="J263" t="s">
        <v>1262</v>
      </c>
      <c r="L263">
        <v>408747681</v>
      </c>
      <c r="M263" t="s">
        <v>1263</v>
      </c>
      <c r="N263" t="s">
        <v>219</v>
      </c>
      <c r="O263" s="21">
        <v>39336</v>
      </c>
      <c r="P263">
        <v>6</v>
      </c>
      <c r="Q263" t="s">
        <v>371</v>
      </c>
      <c r="R263">
        <v>1020122</v>
      </c>
      <c r="T263" t="s">
        <v>221</v>
      </c>
      <c r="V263" t="s">
        <v>222</v>
      </c>
      <c r="W263" t="s">
        <v>1264</v>
      </c>
      <c r="X263" t="s">
        <v>1264</v>
      </c>
      <c r="Y263">
        <v>408747681</v>
      </c>
      <c r="Z263" t="s">
        <v>1265</v>
      </c>
      <c r="AC263" s="21">
        <v>43600</v>
      </c>
      <c r="AD263">
        <v>1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 s="21">
        <v>43608</v>
      </c>
      <c r="AW263" s="21">
        <v>43611</v>
      </c>
      <c r="AZ263" t="s">
        <v>1266</v>
      </c>
      <c r="BC263">
        <v>0</v>
      </c>
      <c r="BD263" t="s">
        <v>38</v>
      </c>
      <c r="BE263" t="s">
        <v>39</v>
      </c>
      <c r="BF263" t="s">
        <v>1259</v>
      </c>
      <c r="BG263">
        <v>1020122</v>
      </c>
      <c r="BJ263">
        <v>0</v>
      </c>
      <c r="BK263" t="s">
        <v>1267</v>
      </c>
      <c r="BL263" t="s">
        <v>269</v>
      </c>
      <c r="BM263" t="s">
        <v>230</v>
      </c>
      <c r="BN263">
        <v>60003985</v>
      </c>
      <c r="BO263">
        <v>2094</v>
      </c>
      <c r="BP263">
        <v>1020122</v>
      </c>
      <c r="BQ263">
        <v>0</v>
      </c>
      <c r="BS263">
        <v>900006000195142</v>
      </c>
      <c r="BT263" t="s">
        <v>1268</v>
      </c>
      <c r="BU263" t="s">
        <v>222</v>
      </c>
      <c r="BX263">
        <v>132</v>
      </c>
      <c r="CB263">
        <v>205</v>
      </c>
    </row>
    <row r="264" spans="1:80" hidden="1" x14ac:dyDescent="0.25">
      <c r="A264">
        <v>1173172</v>
      </c>
      <c r="B264" t="s">
        <v>1257</v>
      </c>
      <c r="C264" t="s">
        <v>1258</v>
      </c>
      <c r="D264" t="s">
        <v>1259</v>
      </c>
      <c r="E264" t="s">
        <v>1260</v>
      </c>
      <c r="G264" t="s">
        <v>1261</v>
      </c>
      <c r="H264" t="s">
        <v>254</v>
      </c>
      <c r="I264">
        <v>4358</v>
      </c>
      <c r="J264" t="s">
        <v>1262</v>
      </c>
      <c r="L264">
        <v>408747681</v>
      </c>
      <c r="M264" t="s">
        <v>1263</v>
      </c>
      <c r="N264" t="s">
        <v>219</v>
      </c>
      <c r="O264" s="21">
        <v>39336</v>
      </c>
      <c r="P264">
        <v>6</v>
      </c>
      <c r="Q264" t="s">
        <v>371</v>
      </c>
      <c r="R264">
        <v>1020122</v>
      </c>
      <c r="T264" t="s">
        <v>221</v>
      </c>
      <c r="V264" t="s">
        <v>222</v>
      </c>
      <c r="W264" t="s">
        <v>1264</v>
      </c>
      <c r="X264" t="s">
        <v>1264</v>
      </c>
      <c r="Y264">
        <v>408747681</v>
      </c>
      <c r="Z264" t="s">
        <v>1265</v>
      </c>
      <c r="AC264" s="21">
        <v>43600</v>
      </c>
      <c r="AD264">
        <v>1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 s="21">
        <v>43608</v>
      </c>
      <c r="AW264" s="21">
        <v>43611</v>
      </c>
      <c r="AZ264" t="s">
        <v>1266</v>
      </c>
      <c r="BC264">
        <v>0</v>
      </c>
      <c r="BD264" t="s">
        <v>27</v>
      </c>
      <c r="BE264" t="s">
        <v>28</v>
      </c>
      <c r="BF264" t="s">
        <v>1259</v>
      </c>
      <c r="BG264">
        <v>1020122</v>
      </c>
      <c r="BJ264">
        <v>0</v>
      </c>
      <c r="BK264" t="s">
        <v>1267</v>
      </c>
      <c r="BL264" t="s">
        <v>269</v>
      </c>
      <c r="BM264" t="s">
        <v>230</v>
      </c>
      <c r="BN264">
        <v>60003985</v>
      </c>
      <c r="BO264">
        <v>2094</v>
      </c>
      <c r="BP264">
        <v>1020122</v>
      </c>
      <c r="BQ264">
        <v>0</v>
      </c>
      <c r="BS264">
        <v>900006000195142</v>
      </c>
      <c r="BT264" t="s">
        <v>1268</v>
      </c>
      <c r="BU264" t="s">
        <v>222</v>
      </c>
      <c r="BX264">
        <v>132</v>
      </c>
      <c r="CB264">
        <v>205</v>
      </c>
    </row>
    <row r="265" spans="1:80" hidden="1" x14ac:dyDescent="0.25">
      <c r="A265">
        <v>1173175</v>
      </c>
      <c r="B265" t="s">
        <v>822</v>
      </c>
      <c r="C265" t="s">
        <v>1269</v>
      </c>
      <c r="D265" t="s">
        <v>1270</v>
      </c>
      <c r="F265" t="s">
        <v>1271</v>
      </c>
      <c r="G265" t="s">
        <v>1272</v>
      </c>
      <c r="H265" t="s">
        <v>216</v>
      </c>
      <c r="I265">
        <v>4405</v>
      </c>
      <c r="J265" t="s">
        <v>1273</v>
      </c>
      <c r="L265">
        <v>428696591</v>
      </c>
      <c r="M265" t="s">
        <v>1274</v>
      </c>
      <c r="N265" t="s">
        <v>219</v>
      </c>
      <c r="O265" s="21">
        <v>38822</v>
      </c>
      <c r="P265">
        <v>8</v>
      </c>
      <c r="Q265" t="s">
        <v>514</v>
      </c>
      <c r="R265">
        <v>1024347</v>
      </c>
      <c r="T265" t="s">
        <v>221</v>
      </c>
      <c r="V265" t="s">
        <v>222</v>
      </c>
      <c r="W265" t="s">
        <v>1275</v>
      </c>
      <c r="X265" t="s">
        <v>1275</v>
      </c>
      <c r="AC265" s="21">
        <v>43600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 s="21">
        <v>43608</v>
      </c>
      <c r="AW265" s="21">
        <v>43611</v>
      </c>
      <c r="BC265">
        <v>0</v>
      </c>
      <c r="BD265" t="s">
        <v>44</v>
      </c>
      <c r="BE265" t="s">
        <v>45</v>
      </c>
      <c r="BF265" t="s">
        <v>1270</v>
      </c>
      <c r="BG265">
        <v>1024347</v>
      </c>
      <c r="BJ265">
        <v>0</v>
      </c>
      <c r="BK265" t="s">
        <v>1276</v>
      </c>
      <c r="BM265" t="s">
        <v>230</v>
      </c>
      <c r="BN265">
        <v>60012368</v>
      </c>
      <c r="BO265">
        <v>7612</v>
      </c>
      <c r="BP265">
        <v>1024347</v>
      </c>
      <c r="BQ265">
        <v>0</v>
      </c>
      <c r="BS265">
        <v>985170002725702</v>
      </c>
      <c r="BT265" t="s">
        <v>1270</v>
      </c>
      <c r="BU265" t="s">
        <v>222</v>
      </c>
      <c r="BX265">
        <v>133</v>
      </c>
      <c r="CB265">
        <v>65</v>
      </c>
    </row>
    <row r="266" spans="1:80" hidden="1" x14ac:dyDescent="0.25">
      <c r="A266">
        <v>1173178</v>
      </c>
      <c r="B266" t="s">
        <v>1277</v>
      </c>
      <c r="C266" t="s">
        <v>1258</v>
      </c>
      <c r="D266" t="s">
        <v>1278</v>
      </c>
      <c r="E266" t="s">
        <v>1260</v>
      </c>
      <c r="G266" t="s">
        <v>1261</v>
      </c>
      <c r="H266" t="s">
        <v>254</v>
      </c>
      <c r="I266">
        <v>4358</v>
      </c>
      <c r="J266" t="s">
        <v>1262</v>
      </c>
      <c r="L266">
        <v>408747681</v>
      </c>
      <c r="M266" t="s">
        <v>1263</v>
      </c>
      <c r="N266" t="s">
        <v>219</v>
      </c>
      <c r="O266" s="21">
        <v>38783</v>
      </c>
      <c r="P266">
        <v>8</v>
      </c>
      <c r="Q266" t="s">
        <v>371</v>
      </c>
      <c r="R266">
        <v>1025324</v>
      </c>
      <c r="T266" t="s">
        <v>221</v>
      </c>
      <c r="V266" t="s">
        <v>222</v>
      </c>
      <c r="W266" t="s">
        <v>1264</v>
      </c>
      <c r="X266" t="s">
        <v>1264</v>
      </c>
      <c r="Y266">
        <v>408747681</v>
      </c>
      <c r="Z266" t="s">
        <v>1265</v>
      </c>
      <c r="AC266" s="21">
        <v>43600</v>
      </c>
      <c r="AD266">
        <v>1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 s="21">
        <v>43608</v>
      </c>
      <c r="AW266" s="21">
        <v>43611</v>
      </c>
      <c r="AZ266" t="s">
        <v>1266</v>
      </c>
      <c r="BC266">
        <v>0</v>
      </c>
      <c r="BD266" t="s">
        <v>50</v>
      </c>
      <c r="BE266" t="s">
        <v>51</v>
      </c>
      <c r="BF266" t="s">
        <v>1278</v>
      </c>
      <c r="BG266">
        <v>1025324</v>
      </c>
      <c r="BJ266">
        <v>0</v>
      </c>
      <c r="BK266" t="s">
        <v>1279</v>
      </c>
      <c r="BL266" t="s">
        <v>248</v>
      </c>
      <c r="BM266" t="s">
        <v>230</v>
      </c>
      <c r="BO266">
        <v>2062</v>
      </c>
      <c r="BP266">
        <v>1025324</v>
      </c>
      <c r="BQ266">
        <v>0</v>
      </c>
      <c r="BT266" t="s">
        <v>1278</v>
      </c>
      <c r="BU266" t="s">
        <v>222</v>
      </c>
      <c r="BX266">
        <v>134</v>
      </c>
      <c r="CB266">
        <v>250</v>
      </c>
    </row>
    <row r="267" spans="1:80" hidden="1" x14ac:dyDescent="0.25">
      <c r="A267">
        <v>1173178</v>
      </c>
      <c r="B267" t="s">
        <v>1277</v>
      </c>
      <c r="C267" t="s">
        <v>1258</v>
      </c>
      <c r="D267" t="s">
        <v>1278</v>
      </c>
      <c r="E267" t="s">
        <v>1260</v>
      </c>
      <c r="G267" t="s">
        <v>1261</v>
      </c>
      <c r="H267" t="s">
        <v>254</v>
      </c>
      <c r="I267">
        <v>4358</v>
      </c>
      <c r="J267" t="s">
        <v>1262</v>
      </c>
      <c r="L267">
        <v>408747681</v>
      </c>
      <c r="M267" t="s">
        <v>1263</v>
      </c>
      <c r="N267" t="s">
        <v>219</v>
      </c>
      <c r="O267" s="21">
        <v>38783</v>
      </c>
      <c r="P267">
        <v>8</v>
      </c>
      <c r="Q267" t="s">
        <v>371</v>
      </c>
      <c r="R267">
        <v>1025324</v>
      </c>
      <c r="T267" t="s">
        <v>221</v>
      </c>
      <c r="V267" t="s">
        <v>222</v>
      </c>
      <c r="W267" t="s">
        <v>1264</v>
      </c>
      <c r="X267" t="s">
        <v>1264</v>
      </c>
      <c r="Y267">
        <v>408747681</v>
      </c>
      <c r="Z267" t="s">
        <v>1265</v>
      </c>
      <c r="AC267" s="21">
        <v>43600</v>
      </c>
      <c r="AD267">
        <v>1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 s="21">
        <v>43608</v>
      </c>
      <c r="AW267" s="21">
        <v>43611</v>
      </c>
      <c r="AZ267" t="s">
        <v>1266</v>
      </c>
      <c r="BC267">
        <v>0</v>
      </c>
      <c r="BD267" t="s">
        <v>2</v>
      </c>
      <c r="BE267" t="s">
        <v>24</v>
      </c>
      <c r="BF267" t="s">
        <v>1278</v>
      </c>
      <c r="BG267">
        <v>1025324</v>
      </c>
      <c r="BJ267">
        <v>0</v>
      </c>
      <c r="BK267" t="s">
        <v>1279</v>
      </c>
      <c r="BL267" t="s">
        <v>248</v>
      </c>
      <c r="BM267" t="s">
        <v>230</v>
      </c>
      <c r="BO267">
        <v>2062</v>
      </c>
      <c r="BP267">
        <v>1025324</v>
      </c>
      <c r="BQ267">
        <v>0</v>
      </c>
      <c r="BT267" t="s">
        <v>1278</v>
      </c>
      <c r="BU267" t="s">
        <v>222</v>
      </c>
      <c r="BX267">
        <v>134</v>
      </c>
      <c r="CB267">
        <v>250</v>
      </c>
    </row>
    <row r="268" spans="1:80" hidden="1" x14ac:dyDescent="0.25">
      <c r="A268">
        <v>1173178</v>
      </c>
      <c r="B268" t="s">
        <v>1277</v>
      </c>
      <c r="C268" t="s">
        <v>1258</v>
      </c>
      <c r="D268" t="s">
        <v>1278</v>
      </c>
      <c r="E268" t="s">
        <v>1260</v>
      </c>
      <c r="G268" t="s">
        <v>1261</v>
      </c>
      <c r="H268" t="s">
        <v>254</v>
      </c>
      <c r="I268">
        <v>4358</v>
      </c>
      <c r="J268" t="s">
        <v>1262</v>
      </c>
      <c r="L268">
        <v>408747681</v>
      </c>
      <c r="M268" t="s">
        <v>1263</v>
      </c>
      <c r="N268" t="s">
        <v>219</v>
      </c>
      <c r="O268" s="21">
        <v>38783</v>
      </c>
      <c r="P268">
        <v>8</v>
      </c>
      <c r="Q268" t="s">
        <v>371</v>
      </c>
      <c r="R268">
        <v>1025324</v>
      </c>
      <c r="T268" t="s">
        <v>221</v>
      </c>
      <c r="V268" t="s">
        <v>222</v>
      </c>
      <c r="W268" t="s">
        <v>1264</v>
      </c>
      <c r="X268" t="s">
        <v>1264</v>
      </c>
      <c r="Y268">
        <v>408747681</v>
      </c>
      <c r="Z268" t="s">
        <v>1265</v>
      </c>
      <c r="AC268" s="21">
        <v>43600</v>
      </c>
      <c r="AD268">
        <v>1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 s="21">
        <v>43608</v>
      </c>
      <c r="AW268" s="21">
        <v>43611</v>
      </c>
      <c r="AZ268" t="s">
        <v>1266</v>
      </c>
      <c r="BC268">
        <v>0</v>
      </c>
      <c r="BD268" t="s">
        <v>52</v>
      </c>
      <c r="BE268" t="s">
        <v>53</v>
      </c>
      <c r="BF268" t="s">
        <v>1278</v>
      </c>
      <c r="BG268">
        <v>1025324</v>
      </c>
      <c r="BJ268">
        <v>0</v>
      </c>
      <c r="BK268" t="s">
        <v>1279</v>
      </c>
      <c r="BL268" t="s">
        <v>248</v>
      </c>
      <c r="BM268" t="s">
        <v>230</v>
      </c>
      <c r="BO268">
        <v>2062</v>
      </c>
      <c r="BP268">
        <v>1025324</v>
      </c>
      <c r="BQ268">
        <v>0</v>
      </c>
      <c r="BT268" t="s">
        <v>1278</v>
      </c>
      <c r="BU268" t="s">
        <v>222</v>
      </c>
      <c r="BX268">
        <v>134</v>
      </c>
      <c r="CB268">
        <v>250</v>
      </c>
    </row>
    <row r="269" spans="1:80" hidden="1" x14ac:dyDescent="0.25">
      <c r="A269">
        <v>1173178</v>
      </c>
      <c r="B269" t="s">
        <v>1277</v>
      </c>
      <c r="C269" t="s">
        <v>1258</v>
      </c>
      <c r="D269" t="s">
        <v>1278</v>
      </c>
      <c r="E269" t="s">
        <v>1260</v>
      </c>
      <c r="G269" t="s">
        <v>1261</v>
      </c>
      <c r="H269" t="s">
        <v>254</v>
      </c>
      <c r="I269">
        <v>4358</v>
      </c>
      <c r="J269" t="s">
        <v>1262</v>
      </c>
      <c r="L269">
        <v>408747681</v>
      </c>
      <c r="M269" t="s">
        <v>1263</v>
      </c>
      <c r="N269" t="s">
        <v>219</v>
      </c>
      <c r="O269" s="21">
        <v>38783</v>
      </c>
      <c r="P269">
        <v>8</v>
      </c>
      <c r="Q269" t="s">
        <v>371</v>
      </c>
      <c r="R269">
        <v>1025324</v>
      </c>
      <c r="T269" t="s">
        <v>221</v>
      </c>
      <c r="V269" t="s">
        <v>222</v>
      </c>
      <c r="W269" t="s">
        <v>1264</v>
      </c>
      <c r="X269" t="s">
        <v>1264</v>
      </c>
      <c r="Y269">
        <v>408747681</v>
      </c>
      <c r="Z269" t="s">
        <v>1265</v>
      </c>
      <c r="AC269" s="21">
        <v>43600</v>
      </c>
      <c r="AD269">
        <v>1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 s="21">
        <v>43608</v>
      </c>
      <c r="AW269" s="21">
        <v>43611</v>
      </c>
      <c r="AZ269" t="s">
        <v>1266</v>
      </c>
      <c r="BC269">
        <v>0</v>
      </c>
      <c r="BD269" t="s">
        <v>64</v>
      </c>
      <c r="BE269" t="s">
        <v>65</v>
      </c>
      <c r="BF269" t="s">
        <v>1278</v>
      </c>
      <c r="BG269">
        <v>1025324</v>
      </c>
      <c r="BJ269">
        <v>0</v>
      </c>
      <c r="BK269" t="s">
        <v>1279</v>
      </c>
      <c r="BL269" t="s">
        <v>248</v>
      </c>
      <c r="BM269" t="s">
        <v>230</v>
      </c>
      <c r="BO269">
        <v>2062</v>
      </c>
      <c r="BP269">
        <v>1025324</v>
      </c>
      <c r="BQ269">
        <v>0</v>
      </c>
      <c r="BT269" t="s">
        <v>1278</v>
      </c>
      <c r="BU269" t="s">
        <v>222</v>
      </c>
      <c r="BX269">
        <v>134</v>
      </c>
      <c r="CB269">
        <v>250</v>
      </c>
    </row>
    <row r="270" spans="1:80" hidden="1" x14ac:dyDescent="0.25">
      <c r="A270">
        <v>1173192</v>
      </c>
      <c r="B270" t="s">
        <v>1280</v>
      </c>
      <c r="C270" t="s">
        <v>1258</v>
      </c>
      <c r="D270" t="s">
        <v>1281</v>
      </c>
      <c r="E270" t="s">
        <v>1260</v>
      </c>
      <c r="G270" t="s">
        <v>1261</v>
      </c>
      <c r="H270" t="s">
        <v>254</v>
      </c>
      <c r="I270">
        <v>4358</v>
      </c>
      <c r="J270" t="s">
        <v>1262</v>
      </c>
      <c r="L270">
        <v>408747681</v>
      </c>
      <c r="M270" t="s">
        <v>1263</v>
      </c>
      <c r="N270" t="s">
        <v>230</v>
      </c>
      <c r="O270" s="21">
        <v>37865</v>
      </c>
      <c r="P270">
        <v>10</v>
      </c>
      <c r="Q270" t="s">
        <v>371</v>
      </c>
      <c r="R270">
        <v>4014358</v>
      </c>
      <c r="T270" t="s">
        <v>221</v>
      </c>
      <c r="V270" t="s">
        <v>222</v>
      </c>
      <c r="W270" t="s">
        <v>1264</v>
      </c>
      <c r="X270" t="s">
        <v>1264</v>
      </c>
      <c r="Y270">
        <v>408747681</v>
      </c>
      <c r="Z270" t="s">
        <v>1265</v>
      </c>
      <c r="AC270" s="21">
        <v>43600</v>
      </c>
      <c r="AD270">
        <v>1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1</v>
      </c>
      <c r="AK270">
        <v>3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 s="21">
        <v>43608</v>
      </c>
      <c r="AW270" s="21">
        <v>43611</v>
      </c>
      <c r="AZ270" t="s">
        <v>1282</v>
      </c>
      <c r="BC270">
        <v>0</v>
      </c>
      <c r="BD270" t="s">
        <v>88</v>
      </c>
      <c r="BE270" t="s">
        <v>89</v>
      </c>
      <c r="BF270" t="s">
        <v>1281</v>
      </c>
      <c r="BG270">
        <v>4014358</v>
      </c>
      <c r="BJ270">
        <v>0</v>
      </c>
      <c r="BK270" t="s">
        <v>1283</v>
      </c>
      <c r="BL270" t="s">
        <v>269</v>
      </c>
      <c r="BM270" t="s">
        <v>230</v>
      </c>
      <c r="BN270">
        <v>60006228</v>
      </c>
      <c r="BO270">
        <v>6587</v>
      </c>
      <c r="BP270">
        <v>4014358</v>
      </c>
      <c r="BQ270">
        <v>0</v>
      </c>
      <c r="BS270">
        <v>985100010918524</v>
      </c>
      <c r="BT270" t="s">
        <v>1281</v>
      </c>
      <c r="BU270" t="s">
        <v>222</v>
      </c>
      <c r="BX270">
        <v>135</v>
      </c>
      <c r="CB270">
        <v>310</v>
      </c>
    </row>
    <row r="271" spans="1:80" hidden="1" x14ac:dyDescent="0.25">
      <c r="A271">
        <v>1173192</v>
      </c>
      <c r="B271" t="s">
        <v>1280</v>
      </c>
      <c r="C271" t="s">
        <v>1258</v>
      </c>
      <c r="D271" t="s">
        <v>1281</v>
      </c>
      <c r="E271" t="s">
        <v>1260</v>
      </c>
      <c r="G271" t="s">
        <v>1261</v>
      </c>
      <c r="H271" t="s">
        <v>254</v>
      </c>
      <c r="I271">
        <v>4358</v>
      </c>
      <c r="J271" t="s">
        <v>1262</v>
      </c>
      <c r="L271">
        <v>408747681</v>
      </c>
      <c r="M271" t="s">
        <v>1263</v>
      </c>
      <c r="N271" t="s">
        <v>230</v>
      </c>
      <c r="O271" s="21">
        <v>37865</v>
      </c>
      <c r="P271">
        <v>10</v>
      </c>
      <c r="Q271" t="s">
        <v>371</v>
      </c>
      <c r="R271">
        <v>4014358</v>
      </c>
      <c r="T271" t="s">
        <v>221</v>
      </c>
      <c r="V271" t="s">
        <v>222</v>
      </c>
      <c r="W271" t="s">
        <v>1264</v>
      </c>
      <c r="X271" t="s">
        <v>1264</v>
      </c>
      <c r="Y271">
        <v>408747681</v>
      </c>
      <c r="Z271" t="s">
        <v>1265</v>
      </c>
      <c r="AC271" s="21">
        <v>43600</v>
      </c>
      <c r="AD271">
        <v>1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1</v>
      </c>
      <c r="AK271">
        <v>3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 s="21">
        <v>43608</v>
      </c>
      <c r="AW271" s="21">
        <v>43611</v>
      </c>
      <c r="AZ271" t="s">
        <v>1282</v>
      </c>
      <c r="BC271">
        <v>0</v>
      </c>
      <c r="BD271" t="s">
        <v>84</v>
      </c>
      <c r="BE271" t="s">
        <v>85</v>
      </c>
      <c r="BF271" t="s">
        <v>1281</v>
      </c>
      <c r="BG271">
        <v>4014358</v>
      </c>
      <c r="BJ271">
        <v>0</v>
      </c>
      <c r="BK271" t="s">
        <v>1283</v>
      </c>
      <c r="BL271" t="s">
        <v>269</v>
      </c>
      <c r="BM271" t="s">
        <v>230</v>
      </c>
      <c r="BN271">
        <v>60006228</v>
      </c>
      <c r="BO271">
        <v>6587</v>
      </c>
      <c r="BP271">
        <v>4014358</v>
      </c>
      <c r="BQ271">
        <v>0</v>
      </c>
      <c r="BS271">
        <v>985100010918524</v>
      </c>
      <c r="BT271" t="s">
        <v>1281</v>
      </c>
      <c r="BU271" t="s">
        <v>222</v>
      </c>
      <c r="BX271">
        <v>135</v>
      </c>
      <c r="CB271">
        <v>310</v>
      </c>
    </row>
    <row r="272" spans="1:80" hidden="1" x14ac:dyDescent="0.25">
      <c r="A272">
        <v>1173192</v>
      </c>
      <c r="B272" t="s">
        <v>1280</v>
      </c>
      <c r="C272" t="s">
        <v>1258</v>
      </c>
      <c r="D272" t="s">
        <v>1281</v>
      </c>
      <c r="E272" t="s">
        <v>1260</v>
      </c>
      <c r="G272" t="s">
        <v>1261</v>
      </c>
      <c r="H272" t="s">
        <v>254</v>
      </c>
      <c r="I272">
        <v>4358</v>
      </c>
      <c r="J272" t="s">
        <v>1262</v>
      </c>
      <c r="L272">
        <v>408747681</v>
      </c>
      <c r="M272" t="s">
        <v>1263</v>
      </c>
      <c r="N272" t="s">
        <v>230</v>
      </c>
      <c r="O272" s="21">
        <v>37865</v>
      </c>
      <c r="P272">
        <v>10</v>
      </c>
      <c r="Q272" t="s">
        <v>371</v>
      </c>
      <c r="R272">
        <v>4014358</v>
      </c>
      <c r="T272" t="s">
        <v>221</v>
      </c>
      <c r="V272" t="s">
        <v>222</v>
      </c>
      <c r="W272" t="s">
        <v>1264</v>
      </c>
      <c r="X272" t="s">
        <v>1264</v>
      </c>
      <c r="Y272">
        <v>408747681</v>
      </c>
      <c r="Z272" t="s">
        <v>1265</v>
      </c>
      <c r="AC272" s="21">
        <v>43600</v>
      </c>
      <c r="AD272">
        <v>1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1</v>
      </c>
      <c r="AK272">
        <v>3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 s="21">
        <v>43608</v>
      </c>
      <c r="AW272" s="21">
        <v>43611</v>
      </c>
      <c r="AZ272" t="s">
        <v>1282</v>
      </c>
      <c r="BC272">
        <v>0</v>
      </c>
      <c r="BD272" t="s">
        <v>4</v>
      </c>
      <c r="BE272" t="s">
        <v>42</v>
      </c>
      <c r="BF272" t="s">
        <v>1281</v>
      </c>
      <c r="BG272">
        <v>4014358</v>
      </c>
      <c r="BJ272">
        <v>0</v>
      </c>
      <c r="BK272" t="s">
        <v>1267</v>
      </c>
      <c r="BL272" t="s">
        <v>269</v>
      </c>
      <c r="BM272" t="s">
        <v>230</v>
      </c>
      <c r="BN272">
        <v>60003985</v>
      </c>
      <c r="BO272">
        <v>2095</v>
      </c>
      <c r="BP272">
        <v>1020122</v>
      </c>
      <c r="BQ272">
        <v>0</v>
      </c>
      <c r="BS272">
        <v>900006000195142</v>
      </c>
      <c r="BT272" t="s">
        <v>1268</v>
      </c>
      <c r="BU272" t="s">
        <v>222</v>
      </c>
      <c r="BX272">
        <v>132</v>
      </c>
      <c r="CB272">
        <v>310</v>
      </c>
    </row>
    <row r="273" spans="1:80" hidden="1" x14ac:dyDescent="0.25">
      <c r="A273">
        <v>1173205</v>
      </c>
      <c r="B273" t="s">
        <v>274</v>
      </c>
      <c r="C273" t="s">
        <v>1284</v>
      </c>
      <c r="D273" t="s">
        <v>1285</v>
      </c>
      <c r="J273" t="s">
        <v>1286</v>
      </c>
      <c r="L273">
        <v>410419279</v>
      </c>
      <c r="M273" t="s">
        <v>1287</v>
      </c>
      <c r="N273" t="s">
        <v>230</v>
      </c>
      <c r="O273" s="21">
        <v>37155</v>
      </c>
      <c r="P273">
        <v>12</v>
      </c>
      <c r="Q273" t="s">
        <v>1288</v>
      </c>
      <c r="R273">
        <v>4100632</v>
      </c>
      <c r="T273" t="s">
        <v>221</v>
      </c>
      <c r="V273" t="s">
        <v>222</v>
      </c>
      <c r="W273" t="s">
        <v>1289</v>
      </c>
      <c r="X273" t="s">
        <v>1289</v>
      </c>
      <c r="Y273">
        <v>410419279</v>
      </c>
      <c r="AC273" s="21">
        <v>43600</v>
      </c>
      <c r="AD273">
        <v>1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1</v>
      </c>
      <c r="AK273">
        <v>2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 s="21">
        <v>43608</v>
      </c>
      <c r="AW273" s="21">
        <v>43610</v>
      </c>
      <c r="AZ273" t="s">
        <v>1290</v>
      </c>
      <c r="BC273">
        <v>0</v>
      </c>
      <c r="BD273" t="s">
        <v>7</v>
      </c>
      <c r="BE273" t="s">
        <v>29</v>
      </c>
      <c r="BF273" t="s">
        <v>1285</v>
      </c>
      <c r="BG273">
        <v>4100632</v>
      </c>
      <c r="BJ273">
        <v>0</v>
      </c>
      <c r="BK273" t="s">
        <v>1291</v>
      </c>
      <c r="BL273" t="s">
        <v>269</v>
      </c>
      <c r="BM273" t="s">
        <v>230</v>
      </c>
      <c r="BN273">
        <v>20088543</v>
      </c>
      <c r="BO273">
        <v>7564</v>
      </c>
      <c r="BP273">
        <v>4014309</v>
      </c>
      <c r="BQ273">
        <v>0</v>
      </c>
      <c r="BS273">
        <v>982009105214088</v>
      </c>
      <c r="BT273" t="s">
        <v>1289</v>
      </c>
      <c r="BU273" t="s">
        <v>222</v>
      </c>
      <c r="BX273">
        <v>136</v>
      </c>
      <c r="CB273">
        <v>185</v>
      </c>
    </row>
    <row r="274" spans="1:80" hidden="1" x14ac:dyDescent="0.25">
      <c r="A274">
        <v>1173214</v>
      </c>
      <c r="B274" t="s">
        <v>1292</v>
      </c>
      <c r="C274" t="s">
        <v>1293</v>
      </c>
      <c r="D274" t="s">
        <v>1294</v>
      </c>
      <c r="E274" t="s">
        <v>1295</v>
      </c>
      <c r="G274" t="s">
        <v>1296</v>
      </c>
      <c r="H274" t="s">
        <v>254</v>
      </c>
      <c r="I274">
        <v>4069</v>
      </c>
      <c r="J274" t="s">
        <v>1297</v>
      </c>
      <c r="L274">
        <v>434811656</v>
      </c>
      <c r="M274" t="s">
        <v>1298</v>
      </c>
      <c r="N274" t="s">
        <v>230</v>
      </c>
      <c r="O274" s="21">
        <v>39477</v>
      </c>
      <c r="P274">
        <v>6</v>
      </c>
      <c r="Q274" t="s">
        <v>1299</v>
      </c>
      <c r="R274">
        <v>1021050</v>
      </c>
      <c r="T274" t="s">
        <v>221</v>
      </c>
      <c r="V274" t="s">
        <v>222</v>
      </c>
      <c r="AC274" s="21">
        <v>43600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 s="21">
        <v>43608</v>
      </c>
      <c r="AW274" s="21">
        <v>43611</v>
      </c>
      <c r="BC274">
        <v>0</v>
      </c>
      <c r="BD274" t="s">
        <v>30</v>
      </c>
      <c r="BE274" t="s">
        <v>31</v>
      </c>
      <c r="BF274" t="s">
        <v>1294</v>
      </c>
      <c r="BG274">
        <v>1021050</v>
      </c>
      <c r="BJ274">
        <v>0</v>
      </c>
      <c r="BK274" t="s">
        <v>1300</v>
      </c>
      <c r="BM274" t="s">
        <v>230</v>
      </c>
      <c r="BN274">
        <v>7334</v>
      </c>
      <c r="BO274">
        <v>7334</v>
      </c>
      <c r="BQ274">
        <v>0</v>
      </c>
      <c r="BS274">
        <v>939000001109178</v>
      </c>
      <c r="BU274" t="s">
        <v>222</v>
      </c>
      <c r="BX274">
        <v>137</v>
      </c>
      <c r="CB274">
        <v>65</v>
      </c>
    </row>
    <row r="275" spans="1:80" hidden="1" x14ac:dyDescent="0.25">
      <c r="A275">
        <v>1173218</v>
      </c>
      <c r="B275" t="s">
        <v>363</v>
      </c>
      <c r="C275" t="s">
        <v>1301</v>
      </c>
      <c r="D275" t="s">
        <v>1302</v>
      </c>
      <c r="J275" t="s">
        <v>1303</v>
      </c>
      <c r="L275">
        <v>425224555</v>
      </c>
      <c r="M275" t="s">
        <v>1304</v>
      </c>
      <c r="N275" t="s">
        <v>219</v>
      </c>
      <c r="O275" s="21">
        <v>40176</v>
      </c>
      <c r="P275">
        <v>4</v>
      </c>
      <c r="Q275" t="s">
        <v>1305</v>
      </c>
      <c r="R275">
        <v>1028578</v>
      </c>
      <c r="T275" t="s">
        <v>221</v>
      </c>
      <c r="V275" t="s">
        <v>222</v>
      </c>
      <c r="W275" t="s">
        <v>1306</v>
      </c>
      <c r="X275" t="s">
        <v>1306</v>
      </c>
      <c r="Y275">
        <v>425224555</v>
      </c>
      <c r="AC275" s="21">
        <v>43600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 s="21">
        <v>43611</v>
      </c>
      <c r="AW275" s="21">
        <v>43611</v>
      </c>
      <c r="BC275">
        <v>0</v>
      </c>
      <c r="BD275" t="s">
        <v>38</v>
      </c>
      <c r="BE275" t="s">
        <v>39</v>
      </c>
      <c r="BF275" t="s">
        <v>1302</v>
      </c>
      <c r="BG275">
        <v>1028578</v>
      </c>
      <c r="BJ275">
        <v>0</v>
      </c>
      <c r="BK275" t="s">
        <v>1307</v>
      </c>
      <c r="BM275" t="s">
        <v>230</v>
      </c>
      <c r="BN275">
        <v>60017775</v>
      </c>
      <c r="BO275">
        <v>2036</v>
      </c>
      <c r="BP275">
        <v>1028578</v>
      </c>
      <c r="BQ275">
        <v>0</v>
      </c>
      <c r="BS275">
        <v>991001001625042</v>
      </c>
      <c r="BT275" t="s">
        <v>1302</v>
      </c>
      <c r="BU275" t="s">
        <v>222</v>
      </c>
      <c r="BX275">
        <v>140</v>
      </c>
      <c r="CB275">
        <v>110</v>
      </c>
    </row>
    <row r="276" spans="1:80" hidden="1" x14ac:dyDescent="0.25">
      <c r="A276">
        <v>1173218</v>
      </c>
      <c r="B276" t="s">
        <v>363</v>
      </c>
      <c r="C276" t="s">
        <v>1301</v>
      </c>
      <c r="D276" t="s">
        <v>1302</v>
      </c>
      <c r="J276" t="s">
        <v>1303</v>
      </c>
      <c r="L276">
        <v>425224555</v>
      </c>
      <c r="M276" t="s">
        <v>1304</v>
      </c>
      <c r="N276" t="s">
        <v>219</v>
      </c>
      <c r="O276" s="21">
        <v>40176</v>
      </c>
      <c r="P276">
        <v>4</v>
      </c>
      <c r="Q276" t="s">
        <v>1305</v>
      </c>
      <c r="R276">
        <v>1028578</v>
      </c>
      <c r="T276" t="s">
        <v>221</v>
      </c>
      <c r="V276" t="s">
        <v>222</v>
      </c>
      <c r="W276" t="s">
        <v>1306</v>
      </c>
      <c r="X276" t="s">
        <v>1306</v>
      </c>
      <c r="Y276">
        <v>425224555</v>
      </c>
      <c r="AC276" s="21">
        <v>43600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 s="21">
        <v>43611</v>
      </c>
      <c r="AW276" s="21">
        <v>43611</v>
      </c>
      <c r="BC276">
        <v>0</v>
      </c>
      <c r="BD276" t="s">
        <v>38</v>
      </c>
      <c r="BE276" t="s">
        <v>39</v>
      </c>
      <c r="BF276" t="s">
        <v>1302</v>
      </c>
      <c r="BG276">
        <v>1028578</v>
      </c>
      <c r="BJ276">
        <v>0</v>
      </c>
      <c r="BK276" t="s">
        <v>1308</v>
      </c>
      <c r="BM276" t="s">
        <v>230</v>
      </c>
      <c r="BN276">
        <v>60019542</v>
      </c>
      <c r="BO276">
        <v>2232</v>
      </c>
      <c r="BP276">
        <v>1028578</v>
      </c>
      <c r="BQ276">
        <v>0</v>
      </c>
      <c r="BS276">
        <v>985170002732190</v>
      </c>
      <c r="BT276" t="s">
        <v>1302</v>
      </c>
      <c r="BU276" t="s">
        <v>222</v>
      </c>
      <c r="BX276">
        <v>141</v>
      </c>
      <c r="CB276">
        <v>110</v>
      </c>
    </row>
    <row r="277" spans="1:80" hidden="1" x14ac:dyDescent="0.25">
      <c r="A277">
        <v>1173219</v>
      </c>
      <c r="B277" t="s">
        <v>1309</v>
      </c>
      <c r="C277" t="s">
        <v>1310</v>
      </c>
      <c r="D277" t="s">
        <v>1311</v>
      </c>
      <c r="E277" t="s">
        <v>1312</v>
      </c>
      <c r="G277" t="s">
        <v>367</v>
      </c>
      <c r="H277" t="s">
        <v>216</v>
      </c>
      <c r="I277">
        <v>4370</v>
      </c>
      <c r="J277" t="s">
        <v>1138</v>
      </c>
      <c r="L277">
        <v>428985960</v>
      </c>
      <c r="M277" t="s">
        <v>1313</v>
      </c>
      <c r="N277" t="s">
        <v>219</v>
      </c>
      <c r="O277" s="21">
        <v>37915</v>
      </c>
      <c r="P277">
        <v>10</v>
      </c>
      <c r="Q277" t="s">
        <v>1314</v>
      </c>
      <c r="R277">
        <v>1002242</v>
      </c>
      <c r="T277" t="s">
        <v>221</v>
      </c>
      <c r="V277" t="s">
        <v>222</v>
      </c>
      <c r="W277" t="s">
        <v>1315</v>
      </c>
      <c r="X277" t="s">
        <v>1315</v>
      </c>
      <c r="Y277">
        <v>428985960</v>
      </c>
      <c r="AC277" s="21">
        <v>43600</v>
      </c>
      <c r="AD277">
        <v>1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 s="21">
        <v>43608</v>
      </c>
      <c r="AW277" s="21">
        <v>43611</v>
      </c>
      <c r="AX277" t="s">
        <v>1316</v>
      </c>
      <c r="AY277" t="s">
        <v>1315</v>
      </c>
      <c r="BC277">
        <v>0</v>
      </c>
      <c r="BD277" t="s">
        <v>84</v>
      </c>
      <c r="BE277" t="s">
        <v>85</v>
      </c>
      <c r="BF277" t="s">
        <v>1311</v>
      </c>
      <c r="BG277">
        <v>1002242</v>
      </c>
      <c r="BJ277">
        <v>0</v>
      </c>
      <c r="BK277" t="s">
        <v>1317</v>
      </c>
      <c r="BL277" t="s">
        <v>248</v>
      </c>
      <c r="BM277" t="s">
        <v>230</v>
      </c>
      <c r="BO277">
        <v>7969</v>
      </c>
      <c r="BQ277">
        <v>0</v>
      </c>
      <c r="BT277" t="s">
        <v>769</v>
      </c>
      <c r="BU277" t="s">
        <v>222</v>
      </c>
      <c r="BX277">
        <v>139</v>
      </c>
      <c r="CB277">
        <v>115</v>
      </c>
    </row>
    <row r="278" spans="1:80" hidden="1" x14ac:dyDescent="0.25">
      <c r="A278">
        <v>1173221</v>
      </c>
      <c r="B278" t="s">
        <v>1318</v>
      </c>
      <c r="C278" t="s">
        <v>1293</v>
      </c>
      <c r="D278" t="s">
        <v>1319</v>
      </c>
      <c r="E278" t="s">
        <v>1320</v>
      </c>
      <c r="G278" t="s">
        <v>1296</v>
      </c>
      <c r="H278" t="s">
        <v>238</v>
      </c>
      <c r="I278">
        <v>4069</v>
      </c>
      <c r="J278" t="s">
        <v>1321</v>
      </c>
      <c r="L278">
        <v>434811656</v>
      </c>
      <c r="M278" t="s">
        <v>1298</v>
      </c>
      <c r="N278" t="s">
        <v>219</v>
      </c>
      <c r="O278" s="21">
        <v>37612</v>
      </c>
      <c r="P278">
        <v>11</v>
      </c>
      <c r="Q278" t="s">
        <v>560</v>
      </c>
      <c r="R278">
        <v>1016092</v>
      </c>
      <c r="T278" t="s">
        <v>221</v>
      </c>
      <c r="V278" t="s">
        <v>222</v>
      </c>
      <c r="W278" t="s">
        <v>1322</v>
      </c>
      <c r="AC278" s="21">
        <v>43600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 s="21">
        <v>43608</v>
      </c>
      <c r="AW278" s="21">
        <v>43611</v>
      </c>
      <c r="BC278">
        <v>0</v>
      </c>
      <c r="BD278" t="s">
        <v>50</v>
      </c>
      <c r="BE278" t="s">
        <v>51</v>
      </c>
      <c r="BF278" t="s">
        <v>1319</v>
      </c>
      <c r="BG278">
        <v>1016092</v>
      </c>
      <c r="BJ278">
        <v>0</v>
      </c>
      <c r="BK278" t="s">
        <v>1323</v>
      </c>
      <c r="BM278" t="s">
        <v>230</v>
      </c>
      <c r="BN278">
        <v>2066</v>
      </c>
      <c r="BO278">
        <v>2066</v>
      </c>
      <c r="BQ278">
        <v>0</v>
      </c>
      <c r="BS278">
        <v>981020005475670</v>
      </c>
      <c r="BU278" t="s">
        <v>222</v>
      </c>
      <c r="BX278">
        <v>142</v>
      </c>
      <c r="CB278">
        <v>110</v>
      </c>
    </row>
    <row r="279" spans="1:80" hidden="1" x14ac:dyDescent="0.25">
      <c r="A279">
        <v>1173221</v>
      </c>
      <c r="B279" t="s">
        <v>1318</v>
      </c>
      <c r="C279" t="s">
        <v>1293</v>
      </c>
      <c r="D279" t="s">
        <v>1319</v>
      </c>
      <c r="E279" t="s">
        <v>1320</v>
      </c>
      <c r="G279" t="s">
        <v>1296</v>
      </c>
      <c r="H279" t="s">
        <v>238</v>
      </c>
      <c r="I279">
        <v>4069</v>
      </c>
      <c r="J279" t="s">
        <v>1321</v>
      </c>
      <c r="L279">
        <v>434811656</v>
      </c>
      <c r="M279" t="s">
        <v>1298</v>
      </c>
      <c r="N279" t="s">
        <v>219</v>
      </c>
      <c r="O279" s="21">
        <v>37612</v>
      </c>
      <c r="P279">
        <v>11</v>
      </c>
      <c r="Q279" t="s">
        <v>560</v>
      </c>
      <c r="R279">
        <v>1016092</v>
      </c>
      <c r="T279" t="s">
        <v>221</v>
      </c>
      <c r="V279" t="s">
        <v>222</v>
      </c>
      <c r="W279" t="s">
        <v>1322</v>
      </c>
      <c r="AC279" s="21">
        <v>43600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 s="21">
        <v>43608</v>
      </c>
      <c r="AW279" s="21">
        <v>43611</v>
      </c>
      <c r="BC279">
        <v>0</v>
      </c>
      <c r="BD279" t="s">
        <v>64</v>
      </c>
      <c r="BE279" t="s">
        <v>65</v>
      </c>
      <c r="BF279" t="s">
        <v>1319</v>
      </c>
      <c r="BG279">
        <v>1016092</v>
      </c>
      <c r="BJ279">
        <v>0</v>
      </c>
      <c r="BK279" t="s">
        <v>1323</v>
      </c>
      <c r="BM279" t="s">
        <v>230</v>
      </c>
      <c r="BN279">
        <v>2066</v>
      </c>
      <c r="BO279">
        <v>2066</v>
      </c>
      <c r="BQ279">
        <v>0</v>
      </c>
      <c r="BS279">
        <v>981020005475670</v>
      </c>
      <c r="BU279" t="s">
        <v>222</v>
      </c>
      <c r="BX279">
        <v>142</v>
      </c>
      <c r="CB279">
        <v>110</v>
      </c>
    </row>
    <row r="280" spans="1:80" hidden="1" x14ac:dyDescent="0.25">
      <c r="A280">
        <v>1173222</v>
      </c>
      <c r="B280" t="s">
        <v>1324</v>
      </c>
      <c r="C280" t="s">
        <v>1325</v>
      </c>
      <c r="D280" t="s">
        <v>127</v>
      </c>
      <c r="E280" t="s">
        <v>1326</v>
      </c>
      <c r="G280" t="s">
        <v>1327</v>
      </c>
      <c r="H280" t="s">
        <v>238</v>
      </c>
      <c r="I280">
        <v>4125</v>
      </c>
      <c r="J280" t="s">
        <v>1328</v>
      </c>
      <c r="L280">
        <v>408704216</v>
      </c>
      <c r="M280" t="s">
        <v>1329</v>
      </c>
      <c r="N280" t="s">
        <v>219</v>
      </c>
      <c r="O280" s="21">
        <v>39863</v>
      </c>
      <c r="P280">
        <v>5</v>
      </c>
      <c r="Q280" t="s">
        <v>1330</v>
      </c>
      <c r="R280">
        <v>1024187</v>
      </c>
      <c r="T280" t="s">
        <v>221</v>
      </c>
      <c r="V280" t="s">
        <v>222</v>
      </c>
      <c r="W280" t="s">
        <v>1331</v>
      </c>
      <c r="X280" t="s">
        <v>1332</v>
      </c>
      <c r="Y280">
        <v>408704216</v>
      </c>
      <c r="Z280" t="s">
        <v>1333</v>
      </c>
      <c r="AC280" s="21">
        <v>43600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 s="21">
        <v>43608</v>
      </c>
      <c r="AW280" s="21">
        <v>43611</v>
      </c>
      <c r="AY280" t="s">
        <v>1334</v>
      </c>
      <c r="BC280">
        <v>0</v>
      </c>
      <c r="BD280" t="s">
        <v>0</v>
      </c>
      <c r="BE280" t="s">
        <v>15</v>
      </c>
      <c r="BF280" t="s">
        <v>127</v>
      </c>
      <c r="BG280">
        <v>1024187</v>
      </c>
      <c r="BJ280">
        <v>0</v>
      </c>
      <c r="BK280" t="s">
        <v>1335</v>
      </c>
      <c r="BM280" t="s">
        <v>230</v>
      </c>
      <c r="BN280">
        <v>60018899</v>
      </c>
      <c r="BO280">
        <v>2231</v>
      </c>
      <c r="BP280">
        <v>1023622</v>
      </c>
      <c r="BQ280">
        <v>0</v>
      </c>
      <c r="BS280">
        <v>900012000100904</v>
      </c>
      <c r="BT280" t="s">
        <v>1336</v>
      </c>
      <c r="BU280" t="s">
        <v>222</v>
      </c>
      <c r="BX280">
        <v>138</v>
      </c>
      <c r="CB280">
        <v>65</v>
      </c>
    </row>
    <row r="281" spans="1:80" hidden="1" x14ac:dyDescent="0.25">
      <c r="A281">
        <v>1173224</v>
      </c>
      <c r="B281" t="s">
        <v>1337</v>
      </c>
      <c r="C281" t="s">
        <v>1293</v>
      </c>
      <c r="D281" t="s">
        <v>1338</v>
      </c>
      <c r="E281" t="s">
        <v>1295</v>
      </c>
      <c r="G281" t="s">
        <v>1296</v>
      </c>
      <c r="H281" t="s">
        <v>254</v>
      </c>
      <c r="I281">
        <v>4069</v>
      </c>
      <c r="J281" t="s">
        <v>1297</v>
      </c>
      <c r="L281">
        <v>434811656</v>
      </c>
      <c r="M281" t="s">
        <v>1298</v>
      </c>
      <c r="N281" t="s">
        <v>230</v>
      </c>
      <c r="O281" s="21">
        <v>38398</v>
      </c>
      <c r="P281">
        <v>9</v>
      </c>
      <c r="Q281" t="s">
        <v>560</v>
      </c>
      <c r="R281">
        <v>1020896</v>
      </c>
      <c r="T281" t="s">
        <v>221</v>
      </c>
      <c r="V281" t="s">
        <v>222</v>
      </c>
      <c r="AC281" s="21">
        <v>43600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 s="21">
        <v>43608</v>
      </c>
      <c r="AW281" s="21">
        <v>43611</v>
      </c>
      <c r="BC281">
        <v>0</v>
      </c>
      <c r="BD281" t="s">
        <v>2</v>
      </c>
      <c r="BE281" t="s">
        <v>24</v>
      </c>
      <c r="BF281" t="s">
        <v>1338</v>
      </c>
      <c r="BG281">
        <v>1020896</v>
      </c>
      <c r="BJ281">
        <v>0</v>
      </c>
      <c r="BK281" t="s">
        <v>1339</v>
      </c>
      <c r="BM281" t="s">
        <v>230</v>
      </c>
      <c r="BO281">
        <v>2070</v>
      </c>
      <c r="BQ281">
        <v>0</v>
      </c>
      <c r="BT281" t="s">
        <v>1340</v>
      </c>
      <c r="BU281" t="s">
        <v>222</v>
      </c>
      <c r="BX281">
        <v>143</v>
      </c>
      <c r="CB281">
        <v>110</v>
      </c>
    </row>
    <row r="282" spans="1:80" hidden="1" x14ac:dyDescent="0.25">
      <c r="A282">
        <v>1173224</v>
      </c>
      <c r="B282" t="s">
        <v>1337</v>
      </c>
      <c r="C282" t="s">
        <v>1293</v>
      </c>
      <c r="D282" t="s">
        <v>1338</v>
      </c>
      <c r="E282" t="s">
        <v>1295</v>
      </c>
      <c r="G282" t="s">
        <v>1296</v>
      </c>
      <c r="H282" t="s">
        <v>254</v>
      </c>
      <c r="I282">
        <v>4069</v>
      </c>
      <c r="J282" t="s">
        <v>1297</v>
      </c>
      <c r="L282">
        <v>434811656</v>
      </c>
      <c r="M282" t="s">
        <v>1298</v>
      </c>
      <c r="N282" t="s">
        <v>230</v>
      </c>
      <c r="O282" s="21">
        <v>38398</v>
      </c>
      <c r="P282">
        <v>9</v>
      </c>
      <c r="Q282" t="s">
        <v>560</v>
      </c>
      <c r="R282">
        <v>1020896</v>
      </c>
      <c r="T282" t="s">
        <v>221</v>
      </c>
      <c r="V282" t="s">
        <v>222</v>
      </c>
      <c r="AC282" s="21">
        <v>43600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 s="21">
        <v>43608</v>
      </c>
      <c r="AW282" s="21">
        <v>43611</v>
      </c>
      <c r="BC282">
        <v>0</v>
      </c>
      <c r="BD282" t="s">
        <v>56</v>
      </c>
      <c r="BE282" t="s">
        <v>57</v>
      </c>
      <c r="BF282" t="s">
        <v>1338</v>
      </c>
      <c r="BG282">
        <v>1020896</v>
      </c>
      <c r="BJ282">
        <v>0</v>
      </c>
      <c r="BK282" t="s">
        <v>1339</v>
      </c>
      <c r="BM282" t="s">
        <v>230</v>
      </c>
      <c r="BO282">
        <v>2070</v>
      </c>
      <c r="BQ282">
        <v>0</v>
      </c>
      <c r="BT282" t="s">
        <v>1340</v>
      </c>
      <c r="BU282" t="s">
        <v>222</v>
      </c>
      <c r="BX282">
        <v>143</v>
      </c>
      <c r="CB282">
        <v>110</v>
      </c>
    </row>
    <row r="283" spans="1:80" hidden="1" x14ac:dyDescent="0.25">
      <c r="A283">
        <v>1173243</v>
      </c>
      <c r="B283" t="s">
        <v>1341</v>
      </c>
      <c r="C283" t="s">
        <v>1342</v>
      </c>
      <c r="D283" t="s">
        <v>1343</v>
      </c>
      <c r="E283" t="s">
        <v>1344</v>
      </c>
      <c r="G283" t="s">
        <v>1345</v>
      </c>
      <c r="H283" t="s">
        <v>216</v>
      </c>
      <c r="I283">
        <v>4387</v>
      </c>
      <c r="J283" t="s">
        <v>1346</v>
      </c>
      <c r="L283">
        <v>427521238</v>
      </c>
      <c r="M283" t="s">
        <v>1347</v>
      </c>
      <c r="N283" t="s">
        <v>219</v>
      </c>
      <c r="O283" s="21">
        <v>37484</v>
      </c>
      <c r="P283">
        <v>11</v>
      </c>
      <c r="Q283" t="s">
        <v>514</v>
      </c>
      <c r="R283">
        <v>4013929</v>
      </c>
      <c r="T283" t="s">
        <v>221</v>
      </c>
      <c r="V283" t="s">
        <v>222</v>
      </c>
      <c r="W283" t="s">
        <v>1348</v>
      </c>
      <c r="X283" t="s">
        <v>1348</v>
      </c>
      <c r="Y283">
        <v>427521238</v>
      </c>
      <c r="AC283" s="21">
        <v>43600</v>
      </c>
      <c r="AD283">
        <v>2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1</v>
      </c>
      <c r="AK283">
        <v>2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 s="21">
        <v>43609</v>
      </c>
      <c r="AW283" s="21">
        <v>43611</v>
      </c>
      <c r="AX283" t="s">
        <v>1349</v>
      </c>
      <c r="AZ283" t="s">
        <v>1350</v>
      </c>
      <c r="BA283" t="s">
        <v>1351</v>
      </c>
      <c r="BC283">
        <v>0</v>
      </c>
      <c r="BD283" t="s">
        <v>76</v>
      </c>
      <c r="BE283" t="s">
        <v>77</v>
      </c>
      <c r="BF283" t="s">
        <v>1343</v>
      </c>
      <c r="BG283">
        <v>4013929</v>
      </c>
      <c r="BH283" t="s">
        <v>1342</v>
      </c>
      <c r="BI283">
        <v>4013929</v>
      </c>
      <c r="BJ283">
        <v>0</v>
      </c>
      <c r="BK283" t="s">
        <v>1352</v>
      </c>
      <c r="BL283" t="s">
        <v>269</v>
      </c>
      <c r="BM283" t="s">
        <v>230</v>
      </c>
      <c r="BN283">
        <v>60006457</v>
      </c>
      <c r="BO283">
        <v>7447</v>
      </c>
      <c r="BP283">
        <v>4013929</v>
      </c>
      <c r="BQ283">
        <v>0</v>
      </c>
      <c r="BS283">
        <v>985100010952832</v>
      </c>
      <c r="BT283" t="s">
        <v>1343</v>
      </c>
      <c r="BU283" t="s">
        <v>222</v>
      </c>
      <c r="BX283">
        <v>144</v>
      </c>
      <c r="CB283">
        <v>370</v>
      </c>
    </row>
    <row r="284" spans="1:80" hidden="1" x14ac:dyDescent="0.25">
      <c r="A284">
        <v>1173243</v>
      </c>
      <c r="B284" t="s">
        <v>1341</v>
      </c>
      <c r="C284" t="s">
        <v>1342</v>
      </c>
      <c r="D284" t="s">
        <v>1343</v>
      </c>
      <c r="E284" t="s">
        <v>1344</v>
      </c>
      <c r="G284" t="s">
        <v>1345</v>
      </c>
      <c r="H284" t="s">
        <v>216</v>
      </c>
      <c r="I284">
        <v>4387</v>
      </c>
      <c r="J284" t="s">
        <v>1346</v>
      </c>
      <c r="L284">
        <v>427521238</v>
      </c>
      <c r="M284" t="s">
        <v>1347</v>
      </c>
      <c r="N284" t="s">
        <v>219</v>
      </c>
      <c r="O284" s="21">
        <v>37484</v>
      </c>
      <c r="P284">
        <v>11</v>
      </c>
      <c r="Q284" t="s">
        <v>514</v>
      </c>
      <c r="R284">
        <v>4013929</v>
      </c>
      <c r="T284" t="s">
        <v>221</v>
      </c>
      <c r="V284" t="s">
        <v>222</v>
      </c>
      <c r="W284" t="s">
        <v>1348</v>
      </c>
      <c r="X284" t="s">
        <v>1348</v>
      </c>
      <c r="Y284">
        <v>427521238</v>
      </c>
      <c r="AC284" s="21">
        <v>43600</v>
      </c>
      <c r="AD284">
        <v>2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1</v>
      </c>
      <c r="AK284">
        <v>2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 s="21">
        <v>43609</v>
      </c>
      <c r="AW284" s="21">
        <v>43611</v>
      </c>
      <c r="AX284" t="s">
        <v>1349</v>
      </c>
      <c r="AZ284" t="s">
        <v>1350</v>
      </c>
      <c r="BA284" t="s">
        <v>1351</v>
      </c>
      <c r="BC284">
        <v>0</v>
      </c>
      <c r="BD284" t="s">
        <v>5</v>
      </c>
      <c r="BE284" t="s">
        <v>43</v>
      </c>
      <c r="BF284" t="s">
        <v>1343</v>
      </c>
      <c r="BG284">
        <v>4013929</v>
      </c>
      <c r="BH284" t="s">
        <v>1342</v>
      </c>
      <c r="BI284">
        <v>4013929</v>
      </c>
      <c r="BJ284">
        <v>0</v>
      </c>
      <c r="BK284" t="s">
        <v>1352</v>
      </c>
      <c r="BL284" t="s">
        <v>269</v>
      </c>
      <c r="BM284" t="s">
        <v>230</v>
      </c>
      <c r="BN284">
        <v>60006457</v>
      </c>
      <c r="BO284">
        <v>7447</v>
      </c>
      <c r="BP284">
        <v>4013929</v>
      </c>
      <c r="BQ284">
        <v>0</v>
      </c>
      <c r="BS284">
        <v>985100010952832</v>
      </c>
      <c r="BT284" t="s">
        <v>1343</v>
      </c>
      <c r="BU284" t="s">
        <v>222</v>
      </c>
      <c r="BX284">
        <v>144</v>
      </c>
      <c r="CB284">
        <v>370</v>
      </c>
    </row>
    <row r="285" spans="1:80" hidden="1" x14ac:dyDescent="0.25">
      <c r="A285">
        <v>1173243</v>
      </c>
      <c r="B285" t="s">
        <v>1341</v>
      </c>
      <c r="C285" t="s">
        <v>1342</v>
      </c>
      <c r="D285" t="s">
        <v>1343</v>
      </c>
      <c r="E285" t="s">
        <v>1344</v>
      </c>
      <c r="G285" t="s">
        <v>1345</v>
      </c>
      <c r="H285" t="s">
        <v>216</v>
      </c>
      <c r="I285">
        <v>4387</v>
      </c>
      <c r="J285" t="s">
        <v>1346</v>
      </c>
      <c r="L285">
        <v>427521238</v>
      </c>
      <c r="M285" t="s">
        <v>1347</v>
      </c>
      <c r="N285" t="s">
        <v>219</v>
      </c>
      <c r="O285" s="21">
        <v>37484</v>
      </c>
      <c r="P285">
        <v>11</v>
      </c>
      <c r="Q285" t="s">
        <v>514</v>
      </c>
      <c r="R285">
        <v>4013929</v>
      </c>
      <c r="T285" t="s">
        <v>221</v>
      </c>
      <c r="V285" t="s">
        <v>222</v>
      </c>
      <c r="W285" t="s">
        <v>1348</v>
      </c>
      <c r="X285" t="s">
        <v>1348</v>
      </c>
      <c r="Y285">
        <v>427521238</v>
      </c>
      <c r="AC285" s="21">
        <v>43600</v>
      </c>
      <c r="AD285">
        <v>2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1</v>
      </c>
      <c r="AK285">
        <v>2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 s="21">
        <v>43609</v>
      </c>
      <c r="AW285" s="21">
        <v>43611</v>
      </c>
      <c r="AX285" t="s">
        <v>1349</v>
      </c>
      <c r="AZ285" t="s">
        <v>1350</v>
      </c>
      <c r="BA285" t="s">
        <v>1351</v>
      </c>
      <c r="BC285">
        <v>0</v>
      </c>
      <c r="BD285" t="s">
        <v>76</v>
      </c>
      <c r="BE285" t="s">
        <v>77</v>
      </c>
      <c r="BF285" t="s">
        <v>1343</v>
      </c>
      <c r="BG285">
        <v>4013929</v>
      </c>
      <c r="BH285" t="s">
        <v>1342</v>
      </c>
      <c r="BI285">
        <v>4013929</v>
      </c>
      <c r="BJ285">
        <v>0</v>
      </c>
      <c r="BK285" t="s">
        <v>1353</v>
      </c>
      <c r="BL285" t="s">
        <v>269</v>
      </c>
      <c r="BM285" t="s">
        <v>230</v>
      </c>
      <c r="BN285">
        <v>60015598</v>
      </c>
      <c r="BO285">
        <v>2080</v>
      </c>
      <c r="BP285">
        <v>4013929</v>
      </c>
      <c r="BQ285">
        <v>0</v>
      </c>
      <c r="BS285">
        <v>934000090103152</v>
      </c>
      <c r="BT285" t="s">
        <v>1343</v>
      </c>
      <c r="BU285" t="s">
        <v>222</v>
      </c>
      <c r="BX285">
        <v>145</v>
      </c>
      <c r="CB285">
        <v>370</v>
      </c>
    </row>
    <row r="286" spans="1:80" hidden="1" x14ac:dyDescent="0.25">
      <c r="A286">
        <v>1173243</v>
      </c>
      <c r="B286" t="s">
        <v>1341</v>
      </c>
      <c r="C286" t="s">
        <v>1342</v>
      </c>
      <c r="D286" t="s">
        <v>1343</v>
      </c>
      <c r="E286" t="s">
        <v>1344</v>
      </c>
      <c r="G286" t="s">
        <v>1345</v>
      </c>
      <c r="H286" t="s">
        <v>216</v>
      </c>
      <c r="I286">
        <v>4387</v>
      </c>
      <c r="J286" t="s">
        <v>1346</v>
      </c>
      <c r="L286">
        <v>427521238</v>
      </c>
      <c r="M286" t="s">
        <v>1347</v>
      </c>
      <c r="N286" t="s">
        <v>219</v>
      </c>
      <c r="O286" s="21">
        <v>37484</v>
      </c>
      <c r="P286">
        <v>11</v>
      </c>
      <c r="Q286" t="s">
        <v>514</v>
      </c>
      <c r="R286">
        <v>4013929</v>
      </c>
      <c r="T286" t="s">
        <v>221</v>
      </c>
      <c r="V286" t="s">
        <v>222</v>
      </c>
      <c r="W286" t="s">
        <v>1348</v>
      </c>
      <c r="X286" t="s">
        <v>1348</v>
      </c>
      <c r="Y286">
        <v>427521238</v>
      </c>
      <c r="AC286" s="21">
        <v>43600</v>
      </c>
      <c r="AD286">
        <v>2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1</v>
      </c>
      <c r="AK286">
        <v>2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 s="21">
        <v>43609</v>
      </c>
      <c r="AW286" s="21">
        <v>43611</v>
      </c>
      <c r="AX286" t="s">
        <v>1349</v>
      </c>
      <c r="AZ286" t="s">
        <v>1350</v>
      </c>
      <c r="BA286" t="s">
        <v>1351</v>
      </c>
      <c r="BC286">
        <v>0</v>
      </c>
      <c r="BD286" t="s">
        <v>5</v>
      </c>
      <c r="BE286" t="s">
        <v>43</v>
      </c>
      <c r="BF286" t="s">
        <v>1343</v>
      </c>
      <c r="BG286">
        <v>4013929</v>
      </c>
      <c r="BH286" t="s">
        <v>1342</v>
      </c>
      <c r="BI286">
        <v>4013929</v>
      </c>
      <c r="BJ286">
        <v>0</v>
      </c>
      <c r="BK286" t="s">
        <v>1353</v>
      </c>
      <c r="BL286" t="s">
        <v>269</v>
      </c>
      <c r="BM286" t="s">
        <v>230</v>
      </c>
      <c r="BN286">
        <v>60015598</v>
      </c>
      <c r="BO286">
        <v>2080</v>
      </c>
      <c r="BP286">
        <v>4013929</v>
      </c>
      <c r="BQ286">
        <v>0</v>
      </c>
      <c r="BS286">
        <v>934000090103152</v>
      </c>
      <c r="BT286" t="s">
        <v>1343</v>
      </c>
      <c r="BU286" t="s">
        <v>222</v>
      </c>
      <c r="BX286">
        <v>145</v>
      </c>
      <c r="CB286">
        <v>370</v>
      </c>
    </row>
    <row r="287" spans="1:80" hidden="1" x14ac:dyDescent="0.25">
      <c r="A287">
        <v>1173293</v>
      </c>
      <c r="B287" t="s">
        <v>1354</v>
      </c>
      <c r="C287" t="s">
        <v>1355</v>
      </c>
      <c r="D287" t="s">
        <v>1356</v>
      </c>
      <c r="J287" t="s">
        <v>1357</v>
      </c>
      <c r="L287">
        <v>407240553</v>
      </c>
      <c r="M287" t="s">
        <v>1358</v>
      </c>
      <c r="N287" t="s">
        <v>230</v>
      </c>
      <c r="O287" s="21">
        <v>37796</v>
      </c>
      <c r="P287">
        <v>10</v>
      </c>
      <c r="Q287" t="s">
        <v>560</v>
      </c>
      <c r="R287">
        <v>60005637</v>
      </c>
      <c r="T287" t="s">
        <v>221</v>
      </c>
      <c r="V287" t="s">
        <v>222</v>
      </c>
      <c r="AC287" s="21">
        <v>43600</v>
      </c>
      <c r="AD287">
        <v>1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 s="21">
        <v>43608</v>
      </c>
      <c r="AW287" s="21">
        <v>43611</v>
      </c>
      <c r="AX287" t="s">
        <v>1359</v>
      </c>
      <c r="BA287" t="s">
        <v>1360</v>
      </c>
      <c r="BC287">
        <v>0</v>
      </c>
      <c r="BD287" t="s">
        <v>64</v>
      </c>
      <c r="BE287" t="s">
        <v>65</v>
      </c>
      <c r="BF287" t="s">
        <v>1356</v>
      </c>
      <c r="BG287">
        <v>60005637</v>
      </c>
      <c r="BJ287">
        <v>0</v>
      </c>
      <c r="BK287" t="s">
        <v>1361</v>
      </c>
      <c r="BL287" t="s">
        <v>269</v>
      </c>
      <c r="BM287" t="s">
        <v>230</v>
      </c>
      <c r="BO287">
        <v>6245</v>
      </c>
      <c r="BP287">
        <v>60005637</v>
      </c>
      <c r="BQ287">
        <v>0</v>
      </c>
      <c r="BT287" t="s">
        <v>1356</v>
      </c>
      <c r="BU287" t="s">
        <v>222</v>
      </c>
      <c r="BX287">
        <v>146</v>
      </c>
      <c r="CB287">
        <v>115</v>
      </c>
    </row>
    <row r="288" spans="1:80" hidden="1" x14ac:dyDescent="0.25">
      <c r="A288">
        <v>1173348</v>
      </c>
      <c r="B288" t="s">
        <v>1362</v>
      </c>
      <c r="C288" t="s">
        <v>1363</v>
      </c>
      <c r="D288" t="s">
        <v>1364</v>
      </c>
      <c r="E288" t="s">
        <v>1365</v>
      </c>
      <c r="G288" t="s">
        <v>1366</v>
      </c>
      <c r="H288" t="s">
        <v>254</v>
      </c>
      <c r="I288">
        <v>4069</v>
      </c>
      <c r="J288" t="s">
        <v>1367</v>
      </c>
      <c r="L288">
        <v>497975000</v>
      </c>
      <c r="M288" t="s">
        <v>1368</v>
      </c>
      <c r="N288" t="s">
        <v>219</v>
      </c>
      <c r="O288" s="21">
        <v>39350</v>
      </c>
      <c r="P288">
        <v>6</v>
      </c>
      <c r="Q288" t="s">
        <v>1369</v>
      </c>
      <c r="R288">
        <v>1023708</v>
      </c>
      <c r="T288" t="s">
        <v>221</v>
      </c>
      <c r="V288" t="s">
        <v>222</v>
      </c>
      <c r="W288" t="s">
        <v>1370</v>
      </c>
      <c r="X288" t="s">
        <v>1370</v>
      </c>
      <c r="Y288">
        <v>497975000</v>
      </c>
      <c r="Z288" t="s">
        <v>1371</v>
      </c>
      <c r="AC288" s="21">
        <v>43600</v>
      </c>
      <c r="AD288">
        <v>1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 s="21">
        <v>43608</v>
      </c>
      <c r="AW288" s="21">
        <v>43611</v>
      </c>
      <c r="BC288">
        <v>0</v>
      </c>
      <c r="BD288" t="s">
        <v>78</v>
      </c>
      <c r="BE288" t="s">
        <v>79</v>
      </c>
      <c r="BF288" t="s">
        <v>1364</v>
      </c>
      <c r="BG288">
        <v>1023708</v>
      </c>
      <c r="BJ288">
        <v>0</v>
      </c>
      <c r="BK288" t="s">
        <v>1372</v>
      </c>
      <c r="BL288" t="s">
        <v>269</v>
      </c>
      <c r="BM288" t="s">
        <v>230</v>
      </c>
      <c r="BN288">
        <v>60013250</v>
      </c>
      <c r="BO288">
        <v>7828</v>
      </c>
      <c r="BP288">
        <v>1023708</v>
      </c>
      <c r="BQ288">
        <v>0</v>
      </c>
      <c r="BS288">
        <v>953010002017408</v>
      </c>
      <c r="BT288" t="s">
        <v>1364</v>
      </c>
      <c r="BU288" t="s">
        <v>222</v>
      </c>
      <c r="BX288">
        <v>147</v>
      </c>
      <c r="CB288">
        <v>115</v>
      </c>
    </row>
    <row r="289" spans="1:80" hidden="1" x14ac:dyDescent="0.25">
      <c r="A289">
        <v>1173359</v>
      </c>
      <c r="B289" t="s">
        <v>1373</v>
      </c>
      <c r="C289" t="s">
        <v>1374</v>
      </c>
      <c r="D289" t="s">
        <v>128</v>
      </c>
      <c r="J289" t="s">
        <v>1375</v>
      </c>
      <c r="L289">
        <v>41382880</v>
      </c>
      <c r="M289" t="s">
        <v>1376</v>
      </c>
      <c r="N289" t="s">
        <v>219</v>
      </c>
      <c r="O289" s="21">
        <v>40429</v>
      </c>
      <c r="P289">
        <v>3</v>
      </c>
      <c r="Q289" t="s">
        <v>1377</v>
      </c>
      <c r="R289">
        <v>1028938</v>
      </c>
      <c r="T289" t="s">
        <v>221</v>
      </c>
      <c r="V289" t="s">
        <v>222</v>
      </c>
      <c r="W289" t="s">
        <v>1378</v>
      </c>
      <c r="X289" t="s">
        <v>1378</v>
      </c>
      <c r="Y289">
        <v>413828880</v>
      </c>
      <c r="AC289" s="21">
        <v>43600</v>
      </c>
      <c r="AD289">
        <v>1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1</v>
      </c>
      <c r="AK289">
        <v>3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 s="21">
        <v>43608</v>
      </c>
      <c r="AW289" s="21">
        <v>43611</v>
      </c>
      <c r="AX289" t="s">
        <v>1379</v>
      </c>
      <c r="AY289" t="s">
        <v>1378</v>
      </c>
      <c r="AZ289" t="s">
        <v>1380</v>
      </c>
      <c r="BC289">
        <v>0</v>
      </c>
      <c r="BD289" t="s">
        <v>30</v>
      </c>
      <c r="BE289" t="s">
        <v>31</v>
      </c>
      <c r="BF289" t="s">
        <v>128</v>
      </c>
      <c r="BG289">
        <v>1028938</v>
      </c>
      <c r="BJ289">
        <v>0</v>
      </c>
      <c r="BK289" t="s">
        <v>1381</v>
      </c>
      <c r="BL289" t="s">
        <v>248</v>
      </c>
      <c r="BM289" t="s">
        <v>230</v>
      </c>
      <c r="BO289">
        <v>2018</v>
      </c>
      <c r="BQ289">
        <v>0</v>
      </c>
      <c r="BS289">
        <v>985170002589623</v>
      </c>
      <c r="BT289" t="s">
        <v>128</v>
      </c>
      <c r="BU289" t="s">
        <v>222</v>
      </c>
      <c r="BX289">
        <v>149</v>
      </c>
      <c r="CB289">
        <v>265</v>
      </c>
    </row>
    <row r="290" spans="1:80" hidden="1" x14ac:dyDescent="0.25">
      <c r="A290">
        <v>1173359</v>
      </c>
      <c r="B290" t="s">
        <v>1373</v>
      </c>
      <c r="C290" t="s">
        <v>1374</v>
      </c>
      <c r="D290" t="s">
        <v>128</v>
      </c>
      <c r="J290" t="s">
        <v>1375</v>
      </c>
      <c r="L290">
        <v>41382880</v>
      </c>
      <c r="M290" t="s">
        <v>1376</v>
      </c>
      <c r="N290" t="s">
        <v>219</v>
      </c>
      <c r="O290" s="21">
        <v>40429</v>
      </c>
      <c r="P290">
        <v>3</v>
      </c>
      <c r="Q290" t="s">
        <v>1377</v>
      </c>
      <c r="R290">
        <v>1028938</v>
      </c>
      <c r="T290" t="s">
        <v>221</v>
      </c>
      <c r="V290" t="s">
        <v>222</v>
      </c>
      <c r="W290" t="s">
        <v>1378</v>
      </c>
      <c r="X290" t="s">
        <v>1378</v>
      </c>
      <c r="Y290">
        <v>413828880</v>
      </c>
      <c r="AC290" s="21">
        <v>43600</v>
      </c>
      <c r="AD290">
        <v>1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1</v>
      </c>
      <c r="AK290">
        <v>3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 s="21">
        <v>43608</v>
      </c>
      <c r="AW290" s="21">
        <v>43611</v>
      </c>
      <c r="AX290" t="s">
        <v>1379</v>
      </c>
      <c r="AY290" t="s">
        <v>1378</v>
      </c>
      <c r="AZ290" t="s">
        <v>1380</v>
      </c>
      <c r="BC290">
        <v>0</v>
      </c>
      <c r="BD290" t="s">
        <v>0</v>
      </c>
      <c r="BE290" t="s">
        <v>15</v>
      </c>
      <c r="BF290" t="s">
        <v>128</v>
      </c>
      <c r="BG290">
        <v>1028938</v>
      </c>
      <c r="BJ290">
        <v>0</v>
      </c>
      <c r="BK290" t="s">
        <v>1381</v>
      </c>
      <c r="BL290" t="s">
        <v>248</v>
      </c>
      <c r="BM290" t="s">
        <v>230</v>
      </c>
      <c r="BO290">
        <v>2018</v>
      </c>
      <c r="BQ290">
        <v>0</v>
      </c>
      <c r="BS290">
        <v>985170002589623</v>
      </c>
      <c r="BT290" t="s">
        <v>128</v>
      </c>
      <c r="BU290" t="s">
        <v>222</v>
      </c>
      <c r="BX290">
        <v>149</v>
      </c>
      <c r="CB290">
        <v>265</v>
      </c>
    </row>
    <row r="291" spans="1:80" hidden="1" x14ac:dyDescent="0.25">
      <c r="A291">
        <v>1173364</v>
      </c>
      <c r="B291" t="s">
        <v>598</v>
      </c>
      <c r="C291" t="s">
        <v>599</v>
      </c>
      <c r="D291" t="s">
        <v>600</v>
      </c>
      <c r="E291" t="s">
        <v>601</v>
      </c>
      <c r="G291" t="s">
        <v>367</v>
      </c>
      <c r="H291" t="s">
        <v>238</v>
      </c>
      <c r="I291">
        <v>4370</v>
      </c>
      <c r="J291" t="s">
        <v>602</v>
      </c>
      <c r="L291">
        <v>417456253</v>
      </c>
      <c r="M291" t="s">
        <v>603</v>
      </c>
      <c r="N291" t="s">
        <v>219</v>
      </c>
      <c r="O291" s="21">
        <v>40169</v>
      </c>
      <c r="P291">
        <v>4</v>
      </c>
      <c r="Q291" t="s">
        <v>371</v>
      </c>
      <c r="R291">
        <v>1014535</v>
      </c>
      <c r="T291" t="s">
        <v>221</v>
      </c>
      <c r="V291" t="s">
        <v>222</v>
      </c>
      <c r="W291" t="s">
        <v>604</v>
      </c>
      <c r="Y291">
        <v>417456253</v>
      </c>
      <c r="Z291" t="s">
        <v>605</v>
      </c>
      <c r="AC291" s="21">
        <v>43600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 s="21">
        <v>43608</v>
      </c>
      <c r="AW291" s="21">
        <v>43611</v>
      </c>
      <c r="AX291" t="s">
        <v>606</v>
      </c>
      <c r="AY291" t="s">
        <v>604</v>
      </c>
      <c r="AZ291" t="s">
        <v>607</v>
      </c>
      <c r="BA291" t="s">
        <v>608</v>
      </c>
      <c r="BC291">
        <v>1170481</v>
      </c>
      <c r="BD291" t="s">
        <v>36</v>
      </c>
      <c r="BE291" t="s">
        <v>37</v>
      </c>
      <c r="BF291" t="s">
        <v>600</v>
      </c>
      <c r="BG291">
        <v>1014535</v>
      </c>
      <c r="BJ291">
        <v>0</v>
      </c>
      <c r="BK291" t="s">
        <v>610</v>
      </c>
      <c r="BM291" t="s">
        <v>230</v>
      </c>
      <c r="BN291">
        <v>60010122</v>
      </c>
      <c r="BO291">
        <v>7685</v>
      </c>
      <c r="BP291">
        <v>1014535</v>
      </c>
      <c r="BQ291">
        <v>0</v>
      </c>
      <c r="BS291">
        <v>985100010785864</v>
      </c>
      <c r="BT291" t="s">
        <v>600</v>
      </c>
      <c r="BU291" t="s">
        <v>222</v>
      </c>
      <c r="BX291">
        <v>44</v>
      </c>
      <c r="CB291">
        <v>45</v>
      </c>
    </row>
    <row r="292" spans="1:80" hidden="1" x14ac:dyDescent="0.25">
      <c r="A292">
        <v>1173379</v>
      </c>
      <c r="B292" t="s">
        <v>1382</v>
      </c>
      <c r="C292" t="s">
        <v>1374</v>
      </c>
      <c r="D292" t="s">
        <v>1383</v>
      </c>
      <c r="E292" t="s">
        <v>1384</v>
      </c>
      <c r="G292" t="s">
        <v>1385</v>
      </c>
      <c r="H292" t="s">
        <v>651</v>
      </c>
      <c r="I292">
        <v>4521</v>
      </c>
      <c r="J292" t="s">
        <v>1375</v>
      </c>
      <c r="L292">
        <v>413828880</v>
      </c>
      <c r="M292" t="s">
        <v>1376</v>
      </c>
      <c r="N292" t="s">
        <v>219</v>
      </c>
      <c r="O292" s="21">
        <v>39171</v>
      </c>
      <c r="P292">
        <v>7</v>
      </c>
      <c r="Q292" t="s">
        <v>1386</v>
      </c>
      <c r="R292">
        <v>1028169</v>
      </c>
      <c r="T292" t="s">
        <v>221</v>
      </c>
      <c r="V292" t="s">
        <v>222</v>
      </c>
      <c r="W292" t="s">
        <v>1387</v>
      </c>
      <c r="X292" t="s">
        <v>1388</v>
      </c>
      <c r="Y292">
        <v>413828880</v>
      </c>
      <c r="Z292" t="s">
        <v>1389</v>
      </c>
      <c r="AC292" s="21">
        <v>43600</v>
      </c>
      <c r="AD292">
        <v>1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 s="21">
        <v>43608</v>
      </c>
      <c r="AW292" s="21">
        <v>43611</v>
      </c>
      <c r="AX292" t="s">
        <v>1390</v>
      </c>
      <c r="AZ292" t="s">
        <v>1391</v>
      </c>
      <c r="BC292">
        <v>0</v>
      </c>
      <c r="BD292" t="s">
        <v>50</v>
      </c>
      <c r="BE292" t="s">
        <v>51</v>
      </c>
      <c r="BF292" t="s">
        <v>1383</v>
      </c>
      <c r="BG292">
        <v>1028169</v>
      </c>
      <c r="BJ292">
        <v>0</v>
      </c>
      <c r="BK292" t="s">
        <v>1392</v>
      </c>
      <c r="BL292" t="s">
        <v>269</v>
      </c>
      <c r="BM292" t="s">
        <v>230</v>
      </c>
      <c r="BO292">
        <v>2001</v>
      </c>
      <c r="BQ292">
        <v>0</v>
      </c>
      <c r="BS292">
        <v>939000001087146</v>
      </c>
      <c r="BT292" t="s">
        <v>1393</v>
      </c>
      <c r="BU292" t="s">
        <v>222</v>
      </c>
      <c r="BX292">
        <v>152</v>
      </c>
      <c r="CB292">
        <v>160</v>
      </c>
    </row>
    <row r="293" spans="1:80" hidden="1" x14ac:dyDescent="0.25">
      <c r="A293">
        <v>1173379</v>
      </c>
      <c r="B293" t="s">
        <v>1382</v>
      </c>
      <c r="C293" t="s">
        <v>1374</v>
      </c>
      <c r="D293" t="s">
        <v>1383</v>
      </c>
      <c r="E293" t="s">
        <v>1384</v>
      </c>
      <c r="G293" t="s">
        <v>1385</v>
      </c>
      <c r="H293" t="s">
        <v>651</v>
      </c>
      <c r="I293">
        <v>4521</v>
      </c>
      <c r="J293" t="s">
        <v>1375</v>
      </c>
      <c r="L293">
        <v>413828880</v>
      </c>
      <c r="M293" t="s">
        <v>1376</v>
      </c>
      <c r="N293" t="s">
        <v>219</v>
      </c>
      <c r="O293" s="21">
        <v>39171</v>
      </c>
      <c r="P293">
        <v>7</v>
      </c>
      <c r="Q293" t="s">
        <v>1386</v>
      </c>
      <c r="R293">
        <v>1028169</v>
      </c>
      <c r="T293" t="s">
        <v>221</v>
      </c>
      <c r="V293" t="s">
        <v>222</v>
      </c>
      <c r="W293" t="s">
        <v>1387</v>
      </c>
      <c r="X293" t="s">
        <v>1388</v>
      </c>
      <c r="Y293">
        <v>413828880</v>
      </c>
      <c r="Z293" t="s">
        <v>1389</v>
      </c>
      <c r="AC293" s="21">
        <v>43600</v>
      </c>
      <c r="AD293">
        <v>1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 s="21">
        <v>43608</v>
      </c>
      <c r="AW293" s="21">
        <v>43611</v>
      </c>
      <c r="AX293" t="s">
        <v>1390</v>
      </c>
      <c r="AZ293" t="s">
        <v>1391</v>
      </c>
      <c r="BC293">
        <v>0</v>
      </c>
      <c r="BD293" t="s">
        <v>2</v>
      </c>
      <c r="BE293" t="s">
        <v>24</v>
      </c>
      <c r="BF293" t="s">
        <v>1383</v>
      </c>
      <c r="BG293">
        <v>1028169</v>
      </c>
      <c r="BJ293">
        <v>0</v>
      </c>
      <c r="BK293" t="s">
        <v>1392</v>
      </c>
      <c r="BL293" t="s">
        <v>269</v>
      </c>
      <c r="BM293" t="s">
        <v>230</v>
      </c>
      <c r="BO293">
        <v>2001</v>
      </c>
      <c r="BQ293">
        <v>0</v>
      </c>
      <c r="BS293">
        <v>939000001087146</v>
      </c>
      <c r="BT293" t="s">
        <v>1393</v>
      </c>
      <c r="BU293" t="s">
        <v>222</v>
      </c>
      <c r="BX293">
        <v>152</v>
      </c>
      <c r="CB293">
        <v>160</v>
      </c>
    </row>
    <row r="294" spans="1:80" hidden="1" x14ac:dyDescent="0.25">
      <c r="A294">
        <v>1173401</v>
      </c>
      <c r="B294" t="s">
        <v>1394</v>
      </c>
      <c r="C294" t="s">
        <v>1395</v>
      </c>
      <c r="D294" t="s">
        <v>1396</v>
      </c>
      <c r="E294" t="s">
        <v>1397</v>
      </c>
      <c r="G294" t="s">
        <v>1398</v>
      </c>
      <c r="H294" t="s">
        <v>254</v>
      </c>
      <c r="I294">
        <v>4350</v>
      </c>
      <c r="J294" t="s">
        <v>1399</v>
      </c>
      <c r="L294">
        <v>407714104</v>
      </c>
      <c r="M294" t="s">
        <v>1400</v>
      </c>
      <c r="N294" t="s">
        <v>219</v>
      </c>
      <c r="O294" s="21">
        <v>39207</v>
      </c>
      <c r="P294">
        <v>7</v>
      </c>
      <c r="Q294" t="s">
        <v>514</v>
      </c>
      <c r="R294">
        <v>1024560</v>
      </c>
      <c r="T294" t="s">
        <v>221</v>
      </c>
      <c r="V294" t="s">
        <v>222</v>
      </c>
      <c r="W294" t="s">
        <v>1401</v>
      </c>
      <c r="X294">
        <v>407714104</v>
      </c>
      <c r="Y294">
        <v>438143705</v>
      </c>
      <c r="Z294" t="s">
        <v>1402</v>
      </c>
      <c r="AC294" s="21">
        <v>43600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 s="21">
        <v>43608</v>
      </c>
      <c r="AW294" s="21">
        <v>43611</v>
      </c>
      <c r="BC294">
        <v>0</v>
      </c>
      <c r="BD294" t="s">
        <v>52</v>
      </c>
      <c r="BE294" t="s">
        <v>53</v>
      </c>
      <c r="BF294" t="s">
        <v>1396</v>
      </c>
      <c r="BG294">
        <v>1024560</v>
      </c>
      <c r="BJ294">
        <v>0</v>
      </c>
      <c r="BK294" t="s">
        <v>1403</v>
      </c>
      <c r="BM294" t="s">
        <v>230</v>
      </c>
      <c r="BN294">
        <v>1024560</v>
      </c>
      <c r="BO294">
        <v>2242</v>
      </c>
      <c r="BQ294">
        <v>0</v>
      </c>
      <c r="BS294">
        <v>985100012006797</v>
      </c>
      <c r="BT294" t="s">
        <v>1396</v>
      </c>
      <c r="BU294" t="s">
        <v>222</v>
      </c>
      <c r="BX294">
        <v>155</v>
      </c>
      <c r="CB294">
        <v>110</v>
      </c>
    </row>
    <row r="295" spans="1:80" hidden="1" x14ac:dyDescent="0.25">
      <c r="A295">
        <v>1173401</v>
      </c>
      <c r="B295" t="s">
        <v>1394</v>
      </c>
      <c r="C295" t="s">
        <v>1395</v>
      </c>
      <c r="D295" t="s">
        <v>1396</v>
      </c>
      <c r="E295" t="s">
        <v>1397</v>
      </c>
      <c r="G295" t="s">
        <v>1398</v>
      </c>
      <c r="H295" t="s">
        <v>254</v>
      </c>
      <c r="I295">
        <v>4350</v>
      </c>
      <c r="J295" t="s">
        <v>1399</v>
      </c>
      <c r="L295">
        <v>407714104</v>
      </c>
      <c r="M295" t="s">
        <v>1400</v>
      </c>
      <c r="N295" t="s">
        <v>219</v>
      </c>
      <c r="O295" s="21">
        <v>39207</v>
      </c>
      <c r="P295">
        <v>7</v>
      </c>
      <c r="Q295" t="s">
        <v>514</v>
      </c>
      <c r="R295">
        <v>1024560</v>
      </c>
      <c r="T295" t="s">
        <v>221</v>
      </c>
      <c r="V295" t="s">
        <v>222</v>
      </c>
      <c r="W295" t="s">
        <v>1401</v>
      </c>
      <c r="X295">
        <v>407714104</v>
      </c>
      <c r="Y295">
        <v>438143705</v>
      </c>
      <c r="Z295" t="s">
        <v>1402</v>
      </c>
      <c r="AC295" s="21">
        <v>43600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 s="21">
        <v>43608</v>
      </c>
      <c r="AW295" s="21">
        <v>43611</v>
      </c>
      <c r="BC295">
        <v>0</v>
      </c>
      <c r="BD295" t="s">
        <v>52</v>
      </c>
      <c r="BE295" t="s">
        <v>53</v>
      </c>
      <c r="BF295" t="s">
        <v>1396</v>
      </c>
      <c r="BG295">
        <v>1024560</v>
      </c>
      <c r="BJ295">
        <v>0</v>
      </c>
      <c r="BK295" t="s">
        <v>1404</v>
      </c>
      <c r="BM295" t="s">
        <v>230</v>
      </c>
      <c r="BN295">
        <v>1024560</v>
      </c>
      <c r="BO295">
        <v>7673</v>
      </c>
      <c r="BQ295">
        <v>0</v>
      </c>
      <c r="BS295">
        <v>985113000806715</v>
      </c>
      <c r="BU295" t="s">
        <v>222</v>
      </c>
      <c r="BX295">
        <v>156</v>
      </c>
      <c r="CB295">
        <v>110</v>
      </c>
    </row>
    <row r="296" spans="1:80" hidden="1" x14ac:dyDescent="0.25">
      <c r="A296">
        <v>1173406</v>
      </c>
      <c r="B296" t="s">
        <v>1354</v>
      </c>
      <c r="C296" t="s">
        <v>1405</v>
      </c>
      <c r="D296" t="s">
        <v>1406</v>
      </c>
      <c r="E296" t="s">
        <v>1407</v>
      </c>
      <c r="G296" t="s">
        <v>1173</v>
      </c>
      <c r="H296" t="s">
        <v>1408</v>
      </c>
      <c r="I296">
        <v>4422</v>
      </c>
      <c r="J296" t="s">
        <v>1409</v>
      </c>
      <c r="L296">
        <v>427177049</v>
      </c>
      <c r="M296" t="s">
        <v>1410</v>
      </c>
      <c r="N296" t="s">
        <v>219</v>
      </c>
      <c r="O296" s="21">
        <v>37074</v>
      </c>
      <c r="P296">
        <v>12</v>
      </c>
      <c r="Q296" t="s">
        <v>514</v>
      </c>
      <c r="R296">
        <v>4011257</v>
      </c>
      <c r="T296" t="s">
        <v>221</v>
      </c>
      <c r="V296" t="s">
        <v>222</v>
      </c>
      <c r="W296" t="s">
        <v>1411</v>
      </c>
      <c r="X296" t="s">
        <v>1412</v>
      </c>
      <c r="Y296">
        <v>427630798</v>
      </c>
      <c r="AC296" s="21">
        <v>43600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 s="21">
        <v>43608</v>
      </c>
      <c r="AW296" s="21">
        <v>43611</v>
      </c>
      <c r="BC296">
        <v>0</v>
      </c>
      <c r="BD296" t="s">
        <v>68</v>
      </c>
      <c r="BE296" t="s">
        <v>69</v>
      </c>
      <c r="BF296" t="s">
        <v>1406</v>
      </c>
      <c r="BG296">
        <v>4011257</v>
      </c>
      <c r="BJ296">
        <v>0</v>
      </c>
      <c r="BK296" t="s">
        <v>1413</v>
      </c>
      <c r="BM296" t="s">
        <v>230</v>
      </c>
      <c r="BN296">
        <v>40019391</v>
      </c>
      <c r="BO296">
        <v>6900</v>
      </c>
      <c r="BP296">
        <v>4011257</v>
      </c>
      <c r="BQ296">
        <v>0</v>
      </c>
      <c r="BS296">
        <v>985100010918715</v>
      </c>
      <c r="BT296" t="s">
        <v>1406</v>
      </c>
      <c r="BU296" t="s">
        <v>222</v>
      </c>
      <c r="BX296">
        <v>153</v>
      </c>
      <c r="CB296">
        <v>110</v>
      </c>
    </row>
    <row r="297" spans="1:80" hidden="1" x14ac:dyDescent="0.25">
      <c r="A297">
        <v>1173406</v>
      </c>
      <c r="B297" t="s">
        <v>1354</v>
      </c>
      <c r="C297" t="s">
        <v>1405</v>
      </c>
      <c r="D297" t="s">
        <v>1406</v>
      </c>
      <c r="E297" t="s">
        <v>1407</v>
      </c>
      <c r="G297" t="s">
        <v>1173</v>
      </c>
      <c r="H297" t="s">
        <v>1408</v>
      </c>
      <c r="I297">
        <v>4422</v>
      </c>
      <c r="J297" t="s">
        <v>1409</v>
      </c>
      <c r="L297">
        <v>427177049</v>
      </c>
      <c r="M297" t="s">
        <v>1410</v>
      </c>
      <c r="N297" t="s">
        <v>219</v>
      </c>
      <c r="O297" s="21">
        <v>37074</v>
      </c>
      <c r="P297">
        <v>12</v>
      </c>
      <c r="Q297" t="s">
        <v>514</v>
      </c>
      <c r="R297">
        <v>4011257</v>
      </c>
      <c r="T297" t="s">
        <v>221</v>
      </c>
      <c r="V297" t="s">
        <v>222</v>
      </c>
      <c r="W297" t="s">
        <v>1411</v>
      </c>
      <c r="X297" t="s">
        <v>1412</v>
      </c>
      <c r="Y297">
        <v>427630798</v>
      </c>
      <c r="AC297" s="21">
        <v>43600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 s="21">
        <v>43608</v>
      </c>
      <c r="AW297" s="21">
        <v>43611</v>
      </c>
      <c r="BC297">
        <v>0</v>
      </c>
      <c r="BD297" t="s">
        <v>52</v>
      </c>
      <c r="BE297" t="s">
        <v>53</v>
      </c>
      <c r="BF297" t="s">
        <v>1406</v>
      </c>
      <c r="BG297">
        <v>4011257</v>
      </c>
      <c r="BJ297">
        <v>0</v>
      </c>
      <c r="BK297" t="s">
        <v>1414</v>
      </c>
      <c r="BM297" t="s">
        <v>230</v>
      </c>
      <c r="BN297">
        <v>60013059</v>
      </c>
      <c r="BO297">
        <v>7765</v>
      </c>
      <c r="BP297">
        <v>4011257</v>
      </c>
      <c r="BQ297">
        <v>0</v>
      </c>
      <c r="BS297">
        <v>985100010832907</v>
      </c>
      <c r="BT297" t="s">
        <v>1406</v>
      </c>
      <c r="BU297" t="s">
        <v>222</v>
      </c>
      <c r="BX297">
        <v>154</v>
      </c>
      <c r="CB297">
        <v>110</v>
      </c>
    </row>
    <row r="298" spans="1:80" hidden="1" x14ac:dyDescent="0.25">
      <c r="A298">
        <v>1173488</v>
      </c>
      <c r="B298" t="s">
        <v>1341</v>
      </c>
      <c r="C298" t="s">
        <v>1415</v>
      </c>
      <c r="D298" t="s">
        <v>1316</v>
      </c>
      <c r="J298" t="s">
        <v>1138</v>
      </c>
      <c r="L298">
        <v>427161693</v>
      </c>
      <c r="M298" t="s">
        <v>1416</v>
      </c>
      <c r="N298" t="s">
        <v>219</v>
      </c>
      <c r="O298" s="21">
        <v>37514</v>
      </c>
      <c r="P298">
        <v>11</v>
      </c>
      <c r="Q298" t="s">
        <v>371</v>
      </c>
      <c r="R298">
        <v>1018828</v>
      </c>
      <c r="T298" t="s">
        <v>221</v>
      </c>
      <c r="V298" t="s">
        <v>222</v>
      </c>
      <c r="AC298" s="21">
        <v>43600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 s="21">
        <v>43608</v>
      </c>
      <c r="AW298" s="21">
        <v>43611</v>
      </c>
      <c r="BC298">
        <v>0</v>
      </c>
      <c r="BD298" t="s">
        <v>68</v>
      </c>
      <c r="BE298" t="s">
        <v>69</v>
      </c>
      <c r="BF298" t="s">
        <v>1316</v>
      </c>
      <c r="BG298">
        <v>1018828</v>
      </c>
      <c r="BJ298">
        <v>0</v>
      </c>
      <c r="BK298" t="s">
        <v>1417</v>
      </c>
      <c r="BM298" t="s">
        <v>230</v>
      </c>
      <c r="BO298">
        <v>7965</v>
      </c>
      <c r="BP298">
        <v>60005425</v>
      </c>
      <c r="BQ298">
        <v>0</v>
      </c>
      <c r="BS298">
        <v>943094320334870</v>
      </c>
      <c r="BU298" t="s">
        <v>222</v>
      </c>
      <c r="BX298">
        <v>157</v>
      </c>
      <c r="CB298">
        <v>200</v>
      </c>
    </row>
    <row r="299" spans="1:80" hidden="1" x14ac:dyDescent="0.25">
      <c r="A299">
        <v>1173488</v>
      </c>
      <c r="B299" t="s">
        <v>1341</v>
      </c>
      <c r="C299" t="s">
        <v>1415</v>
      </c>
      <c r="D299" t="s">
        <v>1316</v>
      </c>
      <c r="J299" t="s">
        <v>1138</v>
      </c>
      <c r="L299">
        <v>427161693</v>
      </c>
      <c r="M299" t="s">
        <v>1416</v>
      </c>
      <c r="N299" t="s">
        <v>219</v>
      </c>
      <c r="O299" s="21">
        <v>37514</v>
      </c>
      <c r="P299">
        <v>11</v>
      </c>
      <c r="Q299" t="s">
        <v>371</v>
      </c>
      <c r="R299">
        <v>1018828</v>
      </c>
      <c r="T299" t="s">
        <v>221</v>
      </c>
      <c r="V299" t="s">
        <v>222</v>
      </c>
      <c r="AC299" s="21">
        <v>43600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0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 s="21">
        <v>43608</v>
      </c>
      <c r="AW299" s="21">
        <v>43611</v>
      </c>
      <c r="BC299">
        <v>0</v>
      </c>
      <c r="BD299" t="s">
        <v>21</v>
      </c>
      <c r="BE299" t="s">
        <v>22</v>
      </c>
      <c r="BF299" t="s">
        <v>1316</v>
      </c>
      <c r="BG299">
        <v>1018828</v>
      </c>
      <c r="BJ299">
        <v>0</v>
      </c>
      <c r="BK299" t="s">
        <v>1418</v>
      </c>
      <c r="BM299" t="s">
        <v>230</v>
      </c>
      <c r="BO299">
        <v>7032</v>
      </c>
      <c r="BQ299">
        <v>0</v>
      </c>
      <c r="BS299">
        <v>985170002949796</v>
      </c>
      <c r="BU299" t="s">
        <v>222</v>
      </c>
      <c r="BX299">
        <v>160</v>
      </c>
      <c r="CB299">
        <v>200</v>
      </c>
    </row>
    <row r="300" spans="1:80" hidden="1" x14ac:dyDescent="0.25">
      <c r="A300">
        <v>1173488</v>
      </c>
      <c r="B300" t="s">
        <v>1341</v>
      </c>
      <c r="C300" t="s">
        <v>1415</v>
      </c>
      <c r="D300" t="s">
        <v>1316</v>
      </c>
      <c r="J300" t="s">
        <v>1138</v>
      </c>
      <c r="L300">
        <v>427161693</v>
      </c>
      <c r="M300" t="s">
        <v>1416</v>
      </c>
      <c r="N300" t="s">
        <v>219</v>
      </c>
      <c r="O300" s="21">
        <v>37514</v>
      </c>
      <c r="P300">
        <v>11</v>
      </c>
      <c r="Q300" t="s">
        <v>371</v>
      </c>
      <c r="R300">
        <v>1018828</v>
      </c>
      <c r="T300" t="s">
        <v>221</v>
      </c>
      <c r="V300" t="s">
        <v>222</v>
      </c>
      <c r="AC300" s="21">
        <v>43600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 s="21">
        <v>43608</v>
      </c>
      <c r="AW300" s="21">
        <v>43611</v>
      </c>
      <c r="BC300">
        <v>0</v>
      </c>
      <c r="BD300" t="s">
        <v>80</v>
      </c>
      <c r="BE300" t="s">
        <v>81</v>
      </c>
      <c r="BF300" t="s">
        <v>1316</v>
      </c>
      <c r="BG300">
        <v>1018828</v>
      </c>
      <c r="BJ300">
        <v>0</v>
      </c>
      <c r="BK300" t="s">
        <v>1418</v>
      </c>
      <c r="BM300" t="s">
        <v>230</v>
      </c>
      <c r="BO300">
        <v>7032</v>
      </c>
      <c r="BQ300">
        <v>0</v>
      </c>
      <c r="BS300">
        <v>985170002949796</v>
      </c>
      <c r="BU300" t="s">
        <v>222</v>
      </c>
      <c r="BX300">
        <v>160</v>
      </c>
      <c r="CB300">
        <v>200</v>
      </c>
    </row>
    <row r="301" spans="1:80" hidden="1" x14ac:dyDescent="0.25">
      <c r="A301">
        <v>1173488</v>
      </c>
      <c r="B301" t="s">
        <v>1341</v>
      </c>
      <c r="C301" t="s">
        <v>1415</v>
      </c>
      <c r="D301" t="s">
        <v>1316</v>
      </c>
      <c r="J301" t="s">
        <v>1138</v>
      </c>
      <c r="L301">
        <v>427161693</v>
      </c>
      <c r="M301" t="s">
        <v>1416</v>
      </c>
      <c r="N301" t="s">
        <v>219</v>
      </c>
      <c r="O301" s="21">
        <v>37514</v>
      </c>
      <c r="P301">
        <v>11</v>
      </c>
      <c r="Q301" t="s">
        <v>371</v>
      </c>
      <c r="R301">
        <v>1018828</v>
      </c>
      <c r="T301" t="s">
        <v>221</v>
      </c>
      <c r="V301" t="s">
        <v>222</v>
      </c>
      <c r="AC301" s="21">
        <v>43600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 s="21">
        <v>43608</v>
      </c>
      <c r="AW301" s="21">
        <v>43611</v>
      </c>
      <c r="BC301">
        <v>0</v>
      </c>
      <c r="BD301" t="s">
        <v>44</v>
      </c>
      <c r="BE301" t="s">
        <v>45</v>
      </c>
      <c r="BF301" t="s">
        <v>1316</v>
      </c>
      <c r="BG301">
        <v>1018828</v>
      </c>
      <c r="BJ301">
        <v>0</v>
      </c>
      <c r="BK301" t="s">
        <v>1419</v>
      </c>
      <c r="BM301" t="s">
        <v>230</v>
      </c>
      <c r="BO301">
        <v>2241</v>
      </c>
      <c r="BQ301">
        <v>0</v>
      </c>
      <c r="BS301">
        <v>900006000181611</v>
      </c>
      <c r="BU301" t="s">
        <v>222</v>
      </c>
      <c r="BX301">
        <v>161</v>
      </c>
      <c r="CB301">
        <v>200</v>
      </c>
    </row>
    <row r="302" spans="1:80" hidden="1" x14ac:dyDescent="0.25">
      <c r="A302">
        <v>1173501</v>
      </c>
      <c r="B302" t="s">
        <v>1420</v>
      </c>
      <c r="C302" t="s">
        <v>1421</v>
      </c>
      <c r="D302" t="s">
        <v>129</v>
      </c>
      <c r="E302">
        <v>66</v>
      </c>
      <c r="F302" t="s">
        <v>1422</v>
      </c>
      <c r="G302" t="s">
        <v>1423</v>
      </c>
      <c r="H302" t="s">
        <v>254</v>
      </c>
      <c r="I302">
        <v>4359</v>
      </c>
      <c r="J302" t="s">
        <v>1424</v>
      </c>
      <c r="L302">
        <v>428516832</v>
      </c>
      <c r="M302" t="s">
        <v>1425</v>
      </c>
      <c r="N302" t="s">
        <v>219</v>
      </c>
      <c r="O302" s="21">
        <v>39780</v>
      </c>
      <c r="P302">
        <v>5</v>
      </c>
      <c r="Q302" t="s">
        <v>514</v>
      </c>
      <c r="R302">
        <v>1019738</v>
      </c>
      <c r="T302" t="s">
        <v>221</v>
      </c>
      <c r="V302" t="s">
        <v>222</v>
      </c>
      <c r="W302" t="s">
        <v>1426</v>
      </c>
      <c r="X302" t="s">
        <v>1427</v>
      </c>
      <c r="Y302">
        <v>42871196</v>
      </c>
      <c r="AC302" s="21">
        <v>43600</v>
      </c>
      <c r="AD302">
        <v>2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1</v>
      </c>
      <c r="AK302">
        <v>3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 s="21">
        <v>43608</v>
      </c>
      <c r="AW302" s="21">
        <v>43611</v>
      </c>
      <c r="AZ302" t="s">
        <v>1428</v>
      </c>
      <c r="BC302">
        <v>0</v>
      </c>
      <c r="BD302" t="s">
        <v>1</v>
      </c>
      <c r="BE302" t="s">
        <v>71</v>
      </c>
      <c r="BF302" t="s">
        <v>129</v>
      </c>
      <c r="BG302">
        <v>1019738</v>
      </c>
      <c r="BJ302">
        <v>0</v>
      </c>
      <c r="BK302" t="s">
        <v>1429</v>
      </c>
      <c r="BL302" t="s">
        <v>269</v>
      </c>
      <c r="BM302" t="s">
        <v>230</v>
      </c>
      <c r="BN302">
        <v>60009833</v>
      </c>
      <c r="BO302">
        <v>7350</v>
      </c>
      <c r="BP302">
        <v>1019738</v>
      </c>
      <c r="BQ302">
        <v>0</v>
      </c>
      <c r="BS302">
        <v>985170002714064</v>
      </c>
      <c r="BT302" t="s">
        <v>129</v>
      </c>
      <c r="BU302" t="s">
        <v>222</v>
      </c>
      <c r="BX302">
        <v>158</v>
      </c>
      <c r="CB302">
        <v>450</v>
      </c>
    </row>
    <row r="303" spans="1:80" hidden="1" x14ac:dyDescent="0.25">
      <c r="A303">
        <v>1173501</v>
      </c>
      <c r="B303" t="s">
        <v>1420</v>
      </c>
      <c r="C303" t="s">
        <v>1421</v>
      </c>
      <c r="D303" t="s">
        <v>129</v>
      </c>
      <c r="E303">
        <v>66</v>
      </c>
      <c r="F303" t="s">
        <v>1422</v>
      </c>
      <c r="G303" t="s">
        <v>1423</v>
      </c>
      <c r="H303" t="s">
        <v>254</v>
      </c>
      <c r="I303">
        <v>4359</v>
      </c>
      <c r="J303" t="s">
        <v>1424</v>
      </c>
      <c r="L303">
        <v>428516832</v>
      </c>
      <c r="M303" t="s">
        <v>1425</v>
      </c>
      <c r="N303" t="s">
        <v>219</v>
      </c>
      <c r="O303" s="21">
        <v>39780</v>
      </c>
      <c r="P303">
        <v>5</v>
      </c>
      <c r="Q303" t="s">
        <v>514</v>
      </c>
      <c r="R303">
        <v>1019738</v>
      </c>
      <c r="T303" t="s">
        <v>221</v>
      </c>
      <c r="V303" t="s">
        <v>222</v>
      </c>
      <c r="W303" t="s">
        <v>1426</v>
      </c>
      <c r="X303" t="s">
        <v>1427</v>
      </c>
      <c r="Y303">
        <v>42871196</v>
      </c>
      <c r="AC303" s="21">
        <v>43600</v>
      </c>
      <c r="AD303">
        <v>2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1</v>
      </c>
      <c r="AK303">
        <v>3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 s="21">
        <v>43608</v>
      </c>
      <c r="AW303" s="21">
        <v>43611</v>
      </c>
      <c r="AZ303" t="s">
        <v>1428</v>
      </c>
      <c r="BC303">
        <v>0</v>
      </c>
      <c r="BD303" t="s">
        <v>97</v>
      </c>
      <c r="BE303" t="s">
        <v>98</v>
      </c>
      <c r="BF303" t="s">
        <v>129</v>
      </c>
      <c r="BG303">
        <v>1019738</v>
      </c>
      <c r="BJ303">
        <v>0</v>
      </c>
      <c r="BK303" t="s">
        <v>1429</v>
      </c>
      <c r="BL303" t="s">
        <v>269</v>
      </c>
      <c r="BM303" t="s">
        <v>230</v>
      </c>
      <c r="BN303">
        <v>60009833</v>
      </c>
      <c r="BO303">
        <v>7350</v>
      </c>
      <c r="BP303">
        <v>1019738</v>
      </c>
      <c r="BQ303">
        <v>0</v>
      </c>
      <c r="BS303">
        <v>985170002714064</v>
      </c>
      <c r="BT303" t="s">
        <v>129</v>
      </c>
      <c r="BU303" t="s">
        <v>222</v>
      </c>
      <c r="BX303">
        <v>158</v>
      </c>
      <c r="CB303">
        <v>450</v>
      </c>
    </row>
    <row r="304" spans="1:80" hidden="1" x14ac:dyDescent="0.25">
      <c r="A304">
        <v>1173501</v>
      </c>
      <c r="B304" t="s">
        <v>1420</v>
      </c>
      <c r="C304" t="s">
        <v>1421</v>
      </c>
      <c r="D304" t="s">
        <v>129</v>
      </c>
      <c r="E304">
        <v>66</v>
      </c>
      <c r="F304" t="s">
        <v>1422</v>
      </c>
      <c r="G304" t="s">
        <v>1423</v>
      </c>
      <c r="H304" t="s">
        <v>254</v>
      </c>
      <c r="I304">
        <v>4359</v>
      </c>
      <c r="J304" t="s">
        <v>1424</v>
      </c>
      <c r="L304">
        <v>428516832</v>
      </c>
      <c r="M304" t="s">
        <v>1425</v>
      </c>
      <c r="N304" t="s">
        <v>219</v>
      </c>
      <c r="O304" s="21">
        <v>39780</v>
      </c>
      <c r="P304">
        <v>5</v>
      </c>
      <c r="Q304" t="s">
        <v>514</v>
      </c>
      <c r="R304">
        <v>1019738</v>
      </c>
      <c r="T304" t="s">
        <v>221</v>
      </c>
      <c r="V304" t="s">
        <v>222</v>
      </c>
      <c r="W304" t="s">
        <v>1426</v>
      </c>
      <c r="X304" t="s">
        <v>1427</v>
      </c>
      <c r="Y304">
        <v>42871196</v>
      </c>
      <c r="AC304" s="21">
        <v>43600</v>
      </c>
      <c r="AD304">
        <v>2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1</v>
      </c>
      <c r="AK304">
        <v>3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 s="21">
        <v>43608</v>
      </c>
      <c r="AW304" s="21">
        <v>43611</v>
      </c>
      <c r="AZ304" t="s">
        <v>1428</v>
      </c>
      <c r="BC304">
        <v>0</v>
      </c>
      <c r="BD304" t="s">
        <v>74</v>
      </c>
      <c r="BE304" t="s">
        <v>75</v>
      </c>
      <c r="BF304" t="s">
        <v>129</v>
      </c>
      <c r="BG304">
        <v>1019738</v>
      </c>
      <c r="BJ304">
        <v>0</v>
      </c>
      <c r="BK304" t="s">
        <v>1429</v>
      </c>
      <c r="BL304" t="s">
        <v>269</v>
      </c>
      <c r="BM304" t="s">
        <v>230</v>
      </c>
      <c r="BN304">
        <v>60009833</v>
      </c>
      <c r="BO304">
        <v>7350</v>
      </c>
      <c r="BP304">
        <v>1019738</v>
      </c>
      <c r="BQ304">
        <v>0</v>
      </c>
      <c r="BS304">
        <v>985170002714064</v>
      </c>
      <c r="BT304" t="s">
        <v>129</v>
      </c>
      <c r="BU304" t="s">
        <v>222</v>
      </c>
      <c r="BX304">
        <v>158</v>
      </c>
      <c r="CB304">
        <v>450</v>
      </c>
    </row>
    <row r="305" spans="1:80" hidden="1" x14ac:dyDescent="0.25">
      <c r="A305">
        <v>1173501</v>
      </c>
      <c r="B305" t="s">
        <v>1420</v>
      </c>
      <c r="C305" t="s">
        <v>1421</v>
      </c>
      <c r="D305" t="s">
        <v>129</v>
      </c>
      <c r="E305">
        <v>66</v>
      </c>
      <c r="F305" t="s">
        <v>1422</v>
      </c>
      <c r="G305" t="s">
        <v>1423</v>
      </c>
      <c r="H305" t="s">
        <v>254</v>
      </c>
      <c r="I305">
        <v>4359</v>
      </c>
      <c r="J305" t="s">
        <v>1424</v>
      </c>
      <c r="L305">
        <v>428516832</v>
      </c>
      <c r="M305" t="s">
        <v>1425</v>
      </c>
      <c r="N305" t="s">
        <v>219</v>
      </c>
      <c r="O305" s="21">
        <v>39780</v>
      </c>
      <c r="P305">
        <v>5</v>
      </c>
      <c r="Q305" t="s">
        <v>514</v>
      </c>
      <c r="R305">
        <v>1019738</v>
      </c>
      <c r="T305" t="s">
        <v>221</v>
      </c>
      <c r="V305" t="s">
        <v>222</v>
      </c>
      <c r="W305" t="s">
        <v>1426</v>
      </c>
      <c r="X305" t="s">
        <v>1427</v>
      </c>
      <c r="Y305">
        <v>42871196</v>
      </c>
      <c r="AC305" s="21">
        <v>43600</v>
      </c>
      <c r="AD305">
        <v>2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1</v>
      </c>
      <c r="AK305">
        <v>3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 s="21">
        <v>43608</v>
      </c>
      <c r="AW305" s="21">
        <v>43611</v>
      </c>
      <c r="AZ305" t="s">
        <v>1428</v>
      </c>
      <c r="BC305">
        <v>0</v>
      </c>
      <c r="BD305" t="s">
        <v>0</v>
      </c>
      <c r="BE305" t="s">
        <v>15</v>
      </c>
      <c r="BF305" t="s">
        <v>129</v>
      </c>
      <c r="BG305">
        <v>1019738</v>
      </c>
      <c r="BJ305">
        <v>0</v>
      </c>
      <c r="BK305" t="s">
        <v>1430</v>
      </c>
      <c r="BL305" t="s">
        <v>269</v>
      </c>
      <c r="BM305" t="s">
        <v>230</v>
      </c>
      <c r="BN305">
        <v>60012242</v>
      </c>
      <c r="BO305">
        <v>2196</v>
      </c>
      <c r="BP305">
        <v>1019738</v>
      </c>
      <c r="BQ305">
        <v>0</v>
      </c>
      <c r="BS305">
        <v>978102100083942</v>
      </c>
      <c r="BT305" t="s">
        <v>129</v>
      </c>
      <c r="BU305" t="s">
        <v>222</v>
      </c>
      <c r="BX305">
        <v>159</v>
      </c>
      <c r="CB305">
        <v>450</v>
      </c>
    </row>
    <row r="306" spans="1:80" hidden="1" x14ac:dyDescent="0.25">
      <c r="A306">
        <v>1173501</v>
      </c>
      <c r="B306" t="s">
        <v>1420</v>
      </c>
      <c r="C306" t="s">
        <v>1421</v>
      </c>
      <c r="D306" t="s">
        <v>129</v>
      </c>
      <c r="E306">
        <v>66</v>
      </c>
      <c r="F306" t="s">
        <v>1422</v>
      </c>
      <c r="G306" t="s">
        <v>1423</v>
      </c>
      <c r="H306" t="s">
        <v>254</v>
      </c>
      <c r="I306">
        <v>4359</v>
      </c>
      <c r="J306" t="s">
        <v>1424</v>
      </c>
      <c r="L306">
        <v>428516832</v>
      </c>
      <c r="M306" t="s">
        <v>1425</v>
      </c>
      <c r="N306" t="s">
        <v>219</v>
      </c>
      <c r="O306" s="21">
        <v>39780</v>
      </c>
      <c r="P306">
        <v>5</v>
      </c>
      <c r="Q306" t="s">
        <v>514</v>
      </c>
      <c r="R306">
        <v>1019738</v>
      </c>
      <c r="T306" t="s">
        <v>221</v>
      </c>
      <c r="V306" t="s">
        <v>222</v>
      </c>
      <c r="W306" t="s">
        <v>1426</v>
      </c>
      <c r="X306" t="s">
        <v>1427</v>
      </c>
      <c r="Y306">
        <v>42871196</v>
      </c>
      <c r="AC306" s="21">
        <v>43600</v>
      </c>
      <c r="AD306">
        <v>2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1</v>
      </c>
      <c r="AK306">
        <v>3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 s="21">
        <v>43608</v>
      </c>
      <c r="AW306" s="21">
        <v>43611</v>
      </c>
      <c r="AZ306" t="s">
        <v>1428</v>
      </c>
      <c r="BC306">
        <v>0</v>
      </c>
      <c r="BD306" t="s">
        <v>74</v>
      </c>
      <c r="BE306" t="s">
        <v>75</v>
      </c>
      <c r="BF306" t="s">
        <v>129</v>
      </c>
      <c r="BG306">
        <v>1019738</v>
      </c>
      <c r="BJ306">
        <v>0</v>
      </c>
      <c r="BK306" t="s">
        <v>1430</v>
      </c>
      <c r="BL306" t="s">
        <v>269</v>
      </c>
      <c r="BM306" t="s">
        <v>230</v>
      </c>
      <c r="BN306">
        <v>60012242</v>
      </c>
      <c r="BO306">
        <v>2196</v>
      </c>
      <c r="BP306">
        <v>1019738</v>
      </c>
      <c r="BQ306">
        <v>0</v>
      </c>
      <c r="BS306">
        <v>978102100083942</v>
      </c>
      <c r="BT306" t="s">
        <v>129</v>
      </c>
      <c r="BU306" t="s">
        <v>222</v>
      </c>
      <c r="BX306">
        <v>159</v>
      </c>
      <c r="CB306">
        <v>450</v>
      </c>
    </row>
    <row r="307" spans="1:80" hidden="1" x14ac:dyDescent="0.25">
      <c r="A307">
        <v>1173534</v>
      </c>
      <c r="B307" t="s">
        <v>1133</v>
      </c>
      <c r="C307" t="s">
        <v>1431</v>
      </c>
      <c r="D307" t="s">
        <v>1432</v>
      </c>
      <c r="E307" t="s">
        <v>1433</v>
      </c>
      <c r="G307" t="s">
        <v>1434</v>
      </c>
      <c r="H307" t="s">
        <v>254</v>
      </c>
      <c r="I307">
        <v>4372</v>
      </c>
      <c r="J307" t="s">
        <v>1435</v>
      </c>
      <c r="L307">
        <v>61447098858</v>
      </c>
      <c r="M307" t="s">
        <v>1436</v>
      </c>
      <c r="N307" t="s">
        <v>230</v>
      </c>
      <c r="O307" s="21">
        <v>37468</v>
      </c>
      <c r="P307">
        <v>11</v>
      </c>
      <c r="Q307" t="s">
        <v>371</v>
      </c>
      <c r="R307">
        <v>4100415</v>
      </c>
      <c r="T307" t="s">
        <v>221</v>
      </c>
      <c r="V307" t="s">
        <v>222</v>
      </c>
      <c r="W307" t="s">
        <v>1432</v>
      </c>
      <c r="X307" t="s">
        <v>1437</v>
      </c>
      <c r="Y307">
        <v>408750505</v>
      </c>
      <c r="AC307" s="21">
        <v>43600</v>
      </c>
      <c r="AD307">
        <v>2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1</v>
      </c>
      <c r="AK307">
        <v>2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 s="21">
        <v>43609</v>
      </c>
      <c r="AW307" s="21">
        <v>43611</v>
      </c>
      <c r="AZ307" t="s">
        <v>1438</v>
      </c>
      <c r="BC307">
        <v>0</v>
      </c>
      <c r="BD307" t="s">
        <v>76</v>
      </c>
      <c r="BE307" t="s">
        <v>77</v>
      </c>
      <c r="BF307" t="s">
        <v>1432</v>
      </c>
      <c r="BG307">
        <v>4100415</v>
      </c>
      <c r="BJ307">
        <v>0</v>
      </c>
      <c r="BK307" t="s">
        <v>1439</v>
      </c>
      <c r="BL307" t="s">
        <v>269</v>
      </c>
      <c r="BM307" t="s">
        <v>230</v>
      </c>
      <c r="BN307">
        <v>60005131</v>
      </c>
      <c r="BO307">
        <v>7397</v>
      </c>
      <c r="BP307">
        <v>4002592</v>
      </c>
      <c r="BQ307">
        <v>0</v>
      </c>
      <c r="BS307">
        <v>985100010956804</v>
      </c>
      <c r="BT307" t="s">
        <v>387</v>
      </c>
      <c r="BU307" t="s">
        <v>222</v>
      </c>
      <c r="BX307">
        <v>150</v>
      </c>
      <c r="CB307">
        <v>370</v>
      </c>
    </row>
    <row r="308" spans="1:80" hidden="1" x14ac:dyDescent="0.25">
      <c r="A308">
        <v>1173534</v>
      </c>
      <c r="B308" t="s">
        <v>1133</v>
      </c>
      <c r="C308" t="s">
        <v>1431</v>
      </c>
      <c r="D308" t="s">
        <v>1432</v>
      </c>
      <c r="E308" t="s">
        <v>1433</v>
      </c>
      <c r="G308" t="s">
        <v>1434</v>
      </c>
      <c r="H308" t="s">
        <v>254</v>
      </c>
      <c r="I308">
        <v>4372</v>
      </c>
      <c r="J308" t="s">
        <v>1435</v>
      </c>
      <c r="L308">
        <v>61447098858</v>
      </c>
      <c r="M308" t="s">
        <v>1436</v>
      </c>
      <c r="N308" t="s">
        <v>230</v>
      </c>
      <c r="O308" s="21">
        <v>37468</v>
      </c>
      <c r="P308">
        <v>11</v>
      </c>
      <c r="Q308" t="s">
        <v>371</v>
      </c>
      <c r="R308">
        <v>4100415</v>
      </c>
      <c r="T308" t="s">
        <v>221</v>
      </c>
      <c r="V308" t="s">
        <v>222</v>
      </c>
      <c r="W308" t="s">
        <v>1432</v>
      </c>
      <c r="X308" t="s">
        <v>1437</v>
      </c>
      <c r="Y308">
        <v>408750505</v>
      </c>
      <c r="AC308" s="21">
        <v>43600</v>
      </c>
      <c r="AD308">
        <v>2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1</v>
      </c>
      <c r="AK308">
        <v>2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 s="21">
        <v>43609</v>
      </c>
      <c r="AW308" s="21">
        <v>43611</v>
      </c>
      <c r="AZ308" t="s">
        <v>1438</v>
      </c>
      <c r="BC308">
        <v>0</v>
      </c>
      <c r="BD308" t="s">
        <v>84</v>
      </c>
      <c r="BE308" t="s">
        <v>85</v>
      </c>
      <c r="BF308" t="s">
        <v>1432</v>
      </c>
      <c r="BG308">
        <v>4100415</v>
      </c>
      <c r="BJ308">
        <v>0</v>
      </c>
      <c r="BK308" t="s">
        <v>1439</v>
      </c>
      <c r="BL308" t="s">
        <v>269</v>
      </c>
      <c r="BM308" t="s">
        <v>230</v>
      </c>
      <c r="BN308">
        <v>60005131</v>
      </c>
      <c r="BO308">
        <v>7397</v>
      </c>
      <c r="BP308">
        <v>4002592</v>
      </c>
      <c r="BQ308">
        <v>0</v>
      </c>
      <c r="BS308">
        <v>985100010956804</v>
      </c>
      <c r="BT308" t="s">
        <v>387</v>
      </c>
      <c r="BU308" t="s">
        <v>222</v>
      </c>
      <c r="BX308">
        <v>150</v>
      </c>
      <c r="CB308">
        <v>370</v>
      </c>
    </row>
    <row r="309" spans="1:80" hidden="1" x14ac:dyDescent="0.25">
      <c r="A309">
        <v>1173534</v>
      </c>
      <c r="B309" t="s">
        <v>1133</v>
      </c>
      <c r="C309" t="s">
        <v>1431</v>
      </c>
      <c r="D309" t="s">
        <v>1432</v>
      </c>
      <c r="E309" t="s">
        <v>1433</v>
      </c>
      <c r="G309" t="s">
        <v>1434</v>
      </c>
      <c r="H309" t="s">
        <v>254</v>
      </c>
      <c r="I309">
        <v>4372</v>
      </c>
      <c r="J309" t="s">
        <v>1435</v>
      </c>
      <c r="L309">
        <v>61447098858</v>
      </c>
      <c r="M309" t="s">
        <v>1436</v>
      </c>
      <c r="N309" t="s">
        <v>230</v>
      </c>
      <c r="O309" s="21">
        <v>37468</v>
      </c>
      <c r="P309">
        <v>11</v>
      </c>
      <c r="Q309" t="s">
        <v>371</v>
      </c>
      <c r="R309">
        <v>4100415</v>
      </c>
      <c r="T309" t="s">
        <v>221</v>
      </c>
      <c r="V309" t="s">
        <v>222</v>
      </c>
      <c r="W309" t="s">
        <v>1432</v>
      </c>
      <c r="X309" t="s">
        <v>1437</v>
      </c>
      <c r="Y309">
        <v>408750505</v>
      </c>
      <c r="AC309" s="21">
        <v>43600</v>
      </c>
      <c r="AD309">
        <v>2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1</v>
      </c>
      <c r="AK309">
        <v>2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 s="21">
        <v>43609</v>
      </c>
      <c r="AW309" s="21">
        <v>43611</v>
      </c>
      <c r="AZ309" t="s">
        <v>1438</v>
      </c>
      <c r="BC309">
        <v>0</v>
      </c>
      <c r="BD309" t="s">
        <v>88</v>
      </c>
      <c r="BE309" t="s">
        <v>89</v>
      </c>
      <c r="BF309" t="s">
        <v>1432</v>
      </c>
      <c r="BG309">
        <v>4100415</v>
      </c>
      <c r="BJ309">
        <v>0</v>
      </c>
      <c r="BK309" t="s">
        <v>1440</v>
      </c>
      <c r="BL309" t="s">
        <v>269</v>
      </c>
      <c r="BM309" t="s">
        <v>230</v>
      </c>
      <c r="BN309">
        <v>60004764</v>
      </c>
      <c r="BO309">
        <v>6645</v>
      </c>
      <c r="BP309">
        <v>4100415</v>
      </c>
      <c r="BQ309">
        <v>0</v>
      </c>
      <c r="BS309">
        <v>982000190527036</v>
      </c>
      <c r="BT309" t="s">
        <v>1441</v>
      </c>
      <c r="BU309" t="s">
        <v>222</v>
      </c>
      <c r="BX309">
        <v>151</v>
      </c>
      <c r="CB309">
        <v>370</v>
      </c>
    </row>
    <row r="310" spans="1:80" hidden="1" x14ac:dyDescent="0.25">
      <c r="A310">
        <v>1173534</v>
      </c>
      <c r="B310" t="s">
        <v>1133</v>
      </c>
      <c r="C310" t="s">
        <v>1431</v>
      </c>
      <c r="D310" t="s">
        <v>1432</v>
      </c>
      <c r="E310" t="s">
        <v>1433</v>
      </c>
      <c r="G310" t="s">
        <v>1434</v>
      </c>
      <c r="H310" t="s">
        <v>254</v>
      </c>
      <c r="I310">
        <v>4372</v>
      </c>
      <c r="J310" t="s">
        <v>1435</v>
      </c>
      <c r="L310">
        <v>61447098858</v>
      </c>
      <c r="M310" t="s">
        <v>1436</v>
      </c>
      <c r="N310" t="s">
        <v>230</v>
      </c>
      <c r="O310" s="21">
        <v>37468</v>
      </c>
      <c r="P310">
        <v>11</v>
      </c>
      <c r="Q310" t="s">
        <v>371</v>
      </c>
      <c r="R310">
        <v>4100415</v>
      </c>
      <c r="T310" t="s">
        <v>221</v>
      </c>
      <c r="V310" t="s">
        <v>222</v>
      </c>
      <c r="W310" t="s">
        <v>1432</v>
      </c>
      <c r="X310" t="s">
        <v>1437</v>
      </c>
      <c r="Y310">
        <v>408750505</v>
      </c>
      <c r="AC310" s="21">
        <v>43600</v>
      </c>
      <c r="AD310">
        <v>2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1</v>
      </c>
      <c r="AK310">
        <v>2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 s="21">
        <v>43609</v>
      </c>
      <c r="AW310" s="21">
        <v>43611</v>
      </c>
      <c r="AZ310" t="s">
        <v>1438</v>
      </c>
      <c r="BC310">
        <v>0</v>
      </c>
      <c r="BD310" t="s">
        <v>90</v>
      </c>
      <c r="BE310" t="s">
        <v>91</v>
      </c>
      <c r="BF310" t="s">
        <v>1432</v>
      </c>
      <c r="BG310">
        <v>4100415</v>
      </c>
      <c r="BJ310">
        <v>0</v>
      </c>
      <c r="BK310" t="s">
        <v>1440</v>
      </c>
      <c r="BL310" t="s">
        <v>269</v>
      </c>
      <c r="BM310" t="s">
        <v>230</v>
      </c>
      <c r="BN310">
        <v>60004764</v>
      </c>
      <c r="BO310">
        <v>6645</v>
      </c>
      <c r="BP310">
        <v>4100415</v>
      </c>
      <c r="BQ310">
        <v>0</v>
      </c>
      <c r="BS310">
        <v>982000190527036</v>
      </c>
      <c r="BT310" t="s">
        <v>1441</v>
      </c>
      <c r="BU310" t="s">
        <v>222</v>
      </c>
      <c r="BX310">
        <v>151</v>
      </c>
      <c r="CB310">
        <v>370</v>
      </c>
    </row>
    <row r="311" spans="1:80" hidden="1" x14ac:dyDescent="0.25">
      <c r="A311">
        <v>1173554</v>
      </c>
      <c r="B311" t="s">
        <v>1442</v>
      </c>
      <c r="C311" t="s">
        <v>1415</v>
      </c>
      <c r="D311" t="s">
        <v>1443</v>
      </c>
      <c r="E311" t="s">
        <v>1444</v>
      </c>
      <c r="G311" t="s">
        <v>1445</v>
      </c>
      <c r="H311" t="s">
        <v>238</v>
      </c>
      <c r="I311">
        <v>4823</v>
      </c>
      <c r="J311" t="s">
        <v>1446</v>
      </c>
      <c r="L311">
        <v>427161693</v>
      </c>
      <c r="M311" t="s">
        <v>1416</v>
      </c>
      <c r="N311" t="s">
        <v>219</v>
      </c>
      <c r="O311" s="21">
        <v>38642</v>
      </c>
      <c r="P311">
        <v>8</v>
      </c>
      <c r="Q311" t="s">
        <v>371</v>
      </c>
      <c r="R311">
        <v>1024886</v>
      </c>
      <c r="T311" t="s">
        <v>221</v>
      </c>
      <c r="V311" t="s">
        <v>222</v>
      </c>
      <c r="W311" t="s">
        <v>1447</v>
      </c>
      <c r="X311" t="s">
        <v>1447</v>
      </c>
      <c r="Z311" t="s">
        <v>1448</v>
      </c>
      <c r="AC311" s="21">
        <v>43600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 s="21">
        <v>43608</v>
      </c>
      <c r="AW311" s="21">
        <v>43611</v>
      </c>
      <c r="BC311">
        <v>0</v>
      </c>
      <c r="BD311" t="s">
        <v>40</v>
      </c>
      <c r="BE311" t="s">
        <v>41</v>
      </c>
      <c r="BF311" t="s">
        <v>1443</v>
      </c>
      <c r="BG311">
        <v>1024886</v>
      </c>
      <c r="BJ311">
        <v>0</v>
      </c>
      <c r="BK311" t="s">
        <v>1449</v>
      </c>
      <c r="BM311" t="s">
        <v>230</v>
      </c>
      <c r="BO311">
        <v>2222</v>
      </c>
      <c r="BQ311">
        <v>0</v>
      </c>
      <c r="BS311">
        <v>0</v>
      </c>
      <c r="BU311" t="s">
        <v>222</v>
      </c>
      <c r="BX311">
        <v>162</v>
      </c>
      <c r="CB311">
        <v>110</v>
      </c>
    </row>
    <row r="312" spans="1:80" hidden="1" x14ac:dyDescent="0.25">
      <c r="A312">
        <v>1173554</v>
      </c>
      <c r="B312" t="s">
        <v>1442</v>
      </c>
      <c r="C312" t="s">
        <v>1415</v>
      </c>
      <c r="D312" t="s">
        <v>1443</v>
      </c>
      <c r="E312" t="s">
        <v>1444</v>
      </c>
      <c r="G312" t="s">
        <v>1445</v>
      </c>
      <c r="H312" t="s">
        <v>238</v>
      </c>
      <c r="I312">
        <v>4823</v>
      </c>
      <c r="J312" t="s">
        <v>1446</v>
      </c>
      <c r="L312">
        <v>427161693</v>
      </c>
      <c r="M312" t="s">
        <v>1416</v>
      </c>
      <c r="N312" t="s">
        <v>219</v>
      </c>
      <c r="O312" s="21">
        <v>38642</v>
      </c>
      <c r="P312">
        <v>8</v>
      </c>
      <c r="Q312" t="s">
        <v>371</v>
      </c>
      <c r="R312">
        <v>1024886</v>
      </c>
      <c r="T312" t="s">
        <v>221</v>
      </c>
      <c r="V312" t="s">
        <v>222</v>
      </c>
      <c r="W312" t="s">
        <v>1447</v>
      </c>
      <c r="X312" t="s">
        <v>1447</v>
      </c>
      <c r="Z312" t="s">
        <v>1448</v>
      </c>
      <c r="AC312" s="21">
        <v>43600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0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 s="21">
        <v>43608</v>
      </c>
      <c r="AW312" s="21">
        <v>43611</v>
      </c>
      <c r="BC312">
        <v>0</v>
      </c>
      <c r="BD312" t="s">
        <v>44</v>
      </c>
      <c r="BE312" t="s">
        <v>45</v>
      </c>
      <c r="BF312" t="s">
        <v>1443</v>
      </c>
      <c r="BG312">
        <v>1024886</v>
      </c>
      <c r="BJ312">
        <v>0</v>
      </c>
      <c r="BK312" t="s">
        <v>1450</v>
      </c>
      <c r="BM312" t="s">
        <v>230</v>
      </c>
      <c r="BO312">
        <v>2223</v>
      </c>
      <c r="BQ312">
        <v>0</v>
      </c>
      <c r="BU312" t="s">
        <v>222</v>
      </c>
      <c r="BX312">
        <v>163</v>
      </c>
      <c r="CB312">
        <v>110</v>
      </c>
    </row>
    <row r="313" spans="1:80" hidden="1" x14ac:dyDescent="0.25">
      <c r="A313">
        <v>1174084</v>
      </c>
      <c r="B313" t="s">
        <v>348</v>
      </c>
      <c r="C313" t="s">
        <v>1451</v>
      </c>
      <c r="D313" t="s">
        <v>1452</v>
      </c>
      <c r="E313" t="s">
        <v>1453</v>
      </c>
      <c r="G313" t="s">
        <v>1454</v>
      </c>
      <c r="H313" t="s">
        <v>254</v>
      </c>
      <c r="I313">
        <v>4364</v>
      </c>
      <c r="J313" t="s">
        <v>1455</v>
      </c>
      <c r="L313">
        <v>427930171</v>
      </c>
      <c r="M313" t="s">
        <v>1456</v>
      </c>
      <c r="N313" t="s">
        <v>230</v>
      </c>
      <c r="O313" s="21">
        <v>37565</v>
      </c>
      <c r="P313">
        <v>11</v>
      </c>
      <c r="Q313" t="s">
        <v>514</v>
      </c>
      <c r="R313">
        <v>4100688</v>
      </c>
      <c r="T313" t="s">
        <v>221</v>
      </c>
      <c r="V313" t="s">
        <v>222</v>
      </c>
      <c r="W313" t="s">
        <v>1457</v>
      </c>
      <c r="X313" t="s">
        <v>1457</v>
      </c>
      <c r="Y313">
        <v>427930171</v>
      </c>
      <c r="AC313" s="21">
        <v>43601</v>
      </c>
      <c r="AD313">
        <v>2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1</v>
      </c>
      <c r="AK313">
        <v>1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 s="21">
        <v>43609</v>
      </c>
      <c r="AW313" s="21">
        <v>43610</v>
      </c>
      <c r="AX313" t="s">
        <v>1458</v>
      </c>
      <c r="AY313" t="s">
        <v>1459</v>
      </c>
      <c r="AZ313" t="s">
        <v>1460</v>
      </c>
      <c r="BA313" t="s">
        <v>1461</v>
      </c>
      <c r="BC313">
        <v>0</v>
      </c>
      <c r="BD313" t="s">
        <v>50</v>
      </c>
      <c r="BE313" t="s">
        <v>51</v>
      </c>
      <c r="BF313" t="s">
        <v>1452</v>
      </c>
      <c r="BG313">
        <v>4100688</v>
      </c>
      <c r="BJ313">
        <v>0</v>
      </c>
      <c r="BK313" t="s">
        <v>1462</v>
      </c>
      <c r="BL313" t="s">
        <v>248</v>
      </c>
      <c r="BM313" t="s">
        <v>230</v>
      </c>
      <c r="BN313">
        <v>60012335</v>
      </c>
      <c r="BO313">
        <v>7451</v>
      </c>
      <c r="BP313">
        <v>4100688</v>
      </c>
      <c r="BQ313">
        <v>0</v>
      </c>
      <c r="BS313">
        <v>985111001171727</v>
      </c>
      <c r="BT313" t="s">
        <v>1452</v>
      </c>
      <c r="BU313" t="s">
        <v>222</v>
      </c>
      <c r="BX313">
        <v>164</v>
      </c>
      <c r="CB313">
        <v>290</v>
      </c>
    </row>
    <row r="314" spans="1:80" hidden="1" x14ac:dyDescent="0.25">
      <c r="A314">
        <v>1174084</v>
      </c>
      <c r="B314" t="s">
        <v>348</v>
      </c>
      <c r="C314" t="s">
        <v>1451</v>
      </c>
      <c r="D314" t="s">
        <v>1452</v>
      </c>
      <c r="E314" t="s">
        <v>1453</v>
      </c>
      <c r="G314" t="s">
        <v>1454</v>
      </c>
      <c r="H314" t="s">
        <v>254</v>
      </c>
      <c r="I314">
        <v>4364</v>
      </c>
      <c r="J314" t="s">
        <v>1455</v>
      </c>
      <c r="L314">
        <v>427930171</v>
      </c>
      <c r="M314" t="s">
        <v>1456</v>
      </c>
      <c r="N314" t="s">
        <v>230</v>
      </c>
      <c r="O314" s="21">
        <v>37565</v>
      </c>
      <c r="P314">
        <v>11</v>
      </c>
      <c r="Q314" t="s">
        <v>514</v>
      </c>
      <c r="R314">
        <v>4100688</v>
      </c>
      <c r="T314" t="s">
        <v>221</v>
      </c>
      <c r="V314" t="s">
        <v>222</v>
      </c>
      <c r="W314" t="s">
        <v>1457</v>
      </c>
      <c r="X314" t="s">
        <v>1457</v>
      </c>
      <c r="Y314">
        <v>427930171</v>
      </c>
      <c r="AC314" s="21">
        <v>43601</v>
      </c>
      <c r="AD314">
        <v>2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1</v>
      </c>
      <c r="AK314">
        <v>1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 s="21">
        <v>43609</v>
      </c>
      <c r="AW314" s="21">
        <v>43610</v>
      </c>
      <c r="AX314" t="s">
        <v>1458</v>
      </c>
      <c r="AY314" t="s">
        <v>1459</v>
      </c>
      <c r="AZ314" t="s">
        <v>1460</v>
      </c>
      <c r="BA314" t="s">
        <v>1461</v>
      </c>
      <c r="BC314">
        <v>0</v>
      </c>
      <c r="BD314" t="s">
        <v>64</v>
      </c>
      <c r="BE314" t="s">
        <v>65</v>
      </c>
      <c r="BF314" t="s">
        <v>1452</v>
      </c>
      <c r="BG314">
        <v>4100688</v>
      </c>
      <c r="BJ314">
        <v>0</v>
      </c>
      <c r="BK314" t="s">
        <v>1462</v>
      </c>
      <c r="BL314" t="s">
        <v>248</v>
      </c>
      <c r="BM314" t="s">
        <v>230</v>
      </c>
      <c r="BN314">
        <v>60012335</v>
      </c>
      <c r="BO314">
        <v>7451</v>
      </c>
      <c r="BP314">
        <v>4100688</v>
      </c>
      <c r="BQ314">
        <v>0</v>
      </c>
      <c r="BS314">
        <v>985111001171727</v>
      </c>
      <c r="BT314" t="s">
        <v>1452</v>
      </c>
      <c r="BU314" t="s">
        <v>222</v>
      </c>
      <c r="BX314">
        <v>164</v>
      </c>
      <c r="CB314">
        <v>290</v>
      </c>
    </row>
    <row r="315" spans="1:80" hidden="1" x14ac:dyDescent="0.25">
      <c r="A315">
        <v>1174084</v>
      </c>
      <c r="B315" t="s">
        <v>348</v>
      </c>
      <c r="C315" t="s">
        <v>1451</v>
      </c>
      <c r="D315" t="s">
        <v>1452</v>
      </c>
      <c r="E315" t="s">
        <v>1453</v>
      </c>
      <c r="G315" t="s">
        <v>1454</v>
      </c>
      <c r="H315" t="s">
        <v>254</v>
      </c>
      <c r="I315">
        <v>4364</v>
      </c>
      <c r="J315" t="s">
        <v>1455</v>
      </c>
      <c r="L315">
        <v>427930171</v>
      </c>
      <c r="M315" t="s">
        <v>1456</v>
      </c>
      <c r="N315" t="s">
        <v>230</v>
      </c>
      <c r="O315" s="21">
        <v>37565</v>
      </c>
      <c r="P315">
        <v>11</v>
      </c>
      <c r="Q315" t="s">
        <v>514</v>
      </c>
      <c r="R315">
        <v>4100688</v>
      </c>
      <c r="T315" t="s">
        <v>221</v>
      </c>
      <c r="V315" t="s">
        <v>222</v>
      </c>
      <c r="W315" t="s">
        <v>1457</v>
      </c>
      <c r="X315" t="s">
        <v>1457</v>
      </c>
      <c r="Y315">
        <v>427930171</v>
      </c>
      <c r="AC315" s="21">
        <v>43601</v>
      </c>
      <c r="AD315">
        <v>2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1</v>
      </c>
      <c r="AK315">
        <v>1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 s="21">
        <v>43609</v>
      </c>
      <c r="AW315" s="21">
        <v>43610</v>
      </c>
      <c r="AX315" t="s">
        <v>1458</v>
      </c>
      <c r="AY315" t="s">
        <v>1459</v>
      </c>
      <c r="AZ315" t="s">
        <v>1460</v>
      </c>
      <c r="BA315" t="s">
        <v>1461</v>
      </c>
      <c r="BC315">
        <v>0</v>
      </c>
      <c r="BD315" t="s">
        <v>21</v>
      </c>
      <c r="BE315" t="s">
        <v>22</v>
      </c>
      <c r="BF315" t="s">
        <v>1452</v>
      </c>
      <c r="BG315">
        <v>4100688</v>
      </c>
      <c r="BJ315">
        <v>0</v>
      </c>
      <c r="BK315" t="s">
        <v>1463</v>
      </c>
      <c r="BL315" t="s">
        <v>248</v>
      </c>
      <c r="BM315" t="s">
        <v>230</v>
      </c>
      <c r="BN315">
        <v>40016792</v>
      </c>
      <c r="BO315">
        <v>6156</v>
      </c>
      <c r="BP315">
        <v>4100688</v>
      </c>
      <c r="BQ315">
        <v>0</v>
      </c>
      <c r="BS315">
        <v>939000001088872</v>
      </c>
      <c r="BT315" t="s">
        <v>1452</v>
      </c>
      <c r="BU315" t="s">
        <v>222</v>
      </c>
      <c r="BX315">
        <v>165</v>
      </c>
      <c r="CB315">
        <v>290</v>
      </c>
    </row>
    <row r="316" spans="1:80" hidden="1" x14ac:dyDescent="0.25">
      <c r="A316">
        <v>1174130</v>
      </c>
      <c r="B316" t="s">
        <v>1464</v>
      </c>
      <c r="C316" t="s">
        <v>1465</v>
      </c>
      <c r="D316" t="s">
        <v>1466</v>
      </c>
      <c r="E316" t="s">
        <v>1467</v>
      </c>
      <c r="G316" t="s">
        <v>367</v>
      </c>
      <c r="H316" t="s">
        <v>254</v>
      </c>
      <c r="I316">
        <v>4370</v>
      </c>
      <c r="J316" t="s">
        <v>955</v>
      </c>
      <c r="L316">
        <v>476672358</v>
      </c>
      <c r="M316" t="s">
        <v>1468</v>
      </c>
      <c r="N316" t="s">
        <v>230</v>
      </c>
      <c r="O316" s="21">
        <v>37157</v>
      </c>
      <c r="P316">
        <v>12</v>
      </c>
      <c r="Q316" t="s">
        <v>371</v>
      </c>
      <c r="R316">
        <v>1024256</v>
      </c>
      <c r="T316" t="s">
        <v>221</v>
      </c>
      <c r="V316" t="s">
        <v>222</v>
      </c>
      <c r="W316" t="s">
        <v>1469</v>
      </c>
      <c r="X316" t="s">
        <v>1470</v>
      </c>
      <c r="Y316">
        <v>408750505</v>
      </c>
      <c r="AC316" s="21">
        <v>43601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 s="21">
        <v>43608</v>
      </c>
      <c r="AW316" s="21">
        <v>43611</v>
      </c>
      <c r="BC316">
        <v>0</v>
      </c>
      <c r="BD316" t="s">
        <v>21</v>
      </c>
      <c r="BE316" t="s">
        <v>22</v>
      </c>
      <c r="BF316" t="s">
        <v>1466</v>
      </c>
      <c r="BG316">
        <v>1024256</v>
      </c>
      <c r="BJ316">
        <v>0</v>
      </c>
      <c r="BK316" t="s">
        <v>1471</v>
      </c>
      <c r="BM316" t="s">
        <v>230</v>
      </c>
      <c r="BN316">
        <v>41000760</v>
      </c>
      <c r="BO316">
        <v>2029</v>
      </c>
      <c r="BP316">
        <v>4000758</v>
      </c>
      <c r="BQ316">
        <v>0</v>
      </c>
      <c r="BS316">
        <v>985100010815338</v>
      </c>
      <c r="BT316" t="s">
        <v>769</v>
      </c>
      <c r="BU316" t="s">
        <v>222</v>
      </c>
      <c r="BX316">
        <v>148</v>
      </c>
      <c r="CB316">
        <v>200</v>
      </c>
    </row>
    <row r="317" spans="1:80" hidden="1" x14ac:dyDescent="0.25">
      <c r="A317">
        <v>1174130</v>
      </c>
      <c r="B317" t="s">
        <v>1464</v>
      </c>
      <c r="C317" t="s">
        <v>1465</v>
      </c>
      <c r="D317" t="s">
        <v>1466</v>
      </c>
      <c r="E317" t="s">
        <v>1467</v>
      </c>
      <c r="G317" t="s">
        <v>367</v>
      </c>
      <c r="H317" t="s">
        <v>254</v>
      </c>
      <c r="I317">
        <v>4370</v>
      </c>
      <c r="J317" t="s">
        <v>955</v>
      </c>
      <c r="L317">
        <v>476672358</v>
      </c>
      <c r="M317" t="s">
        <v>1468</v>
      </c>
      <c r="N317" t="s">
        <v>230</v>
      </c>
      <c r="O317" s="21">
        <v>37157</v>
      </c>
      <c r="P317">
        <v>12</v>
      </c>
      <c r="Q317" t="s">
        <v>371</v>
      </c>
      <c r="R317">
        <v>1024256</v>
      </c>
      <c r="T317" t="s">
        <v>221</v>
      </c>
      <c r="V317" t="s">
        <v>222</v>
      </c>
      <c r="W317" t="s">
        <v>1469</v>
      </c>
      <c r="X317" t="s">
        <v>1470</v>
      </c>
      <c r="Y317">
        <v>408750505</v>
      </c>
      <c r="AC317" s="21">
        <v>43601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0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 s="21">
        <v>43608</v>
      </c>
      <c r="AW317" s="21">
        <v>43611</v>
      </c>
      <c r="BC317">
        <v>0</v>
      </c>
      <c r="BD317" t="s">
        <v>4</v>
      </c>
      <c r="BE317" t="s">
        <v>42</v>
      </c>
      <c r="BF317" t="s">
        <v>1466</v>
      </c>
      <c r="BG317">
        <v>1024256</v>
      </c>
      <c r="BJ317">
        <v>0</v>
      </c>
      <c r="BK317" t="s">
        <v>1471</v>
      </c>
      <c r="BM317" t="s">
        <v>230</v>
      </c>
      <c r="BN317">
        <v>41000760</v>
      </c>
      <c r="BO317">
        <v>2029</v>
      </c>
      <c r="BP317">
        <v>4000758</v>
      </c>
      <c r="BQ317">
        <v>0</v>
      </c>
      <c r="BS317">
        <v>985100010815338</v>
      </c>
      <c r="BT317" t="s">
        <v>769</v>
      </c>
      <c r="BU317" t="s">
        <v>222</v>
      </c>
      <c r="BX317">
        <v>148</v>
      </c>
      <c r="CB317">
        <v>200</v>
      </c>
    </row>
    <row r="318" spans="1:80" hidden="1" x14ac:dyDescent="0.25">
      <c r="A318">
        <v>1174130</v>
      </c>
      <c r="B318" t="s">
        <v>1464</v>
      </c>
      <c r="C318" t="s">
        <v>1465</v>
      </c>
      <c r="D318" t="s">
        <v>1466</v>
      </c>
      <c r="E318" t="s">
        <v>1467</v>
      </c>
      <c r="G318" t="s">
        <v>367</v>
      </c>
      <c r="H318" t="s">
        <v>254</v>
      </c>
      <c r="I318">
        <v>4370</v>
      </c>
      <c r="J318" t="s">
        <v>955</v>
      </c>
      <c r="L318">
        <v>476672358</v>
      </c>
      <c r="M318" t="s">
        <v>1468</v>
      </c>
      <c r="N318" t="s">
        <v>230</v>
      </c>
      <c r="O318" s="21">
        <v>37157</v>
      </c>
      <c r="P318">
        <v>12</v>
      </c>
      <c r="Q318" t="s">
        <v>371</v>
      </c>
      <c r="R318">
        <v>1024256</v>
      </c>
      <c r="T318" t="s">
        <v>221</v>
      </c>
      <c r="V318" t="s">
        <v>222</v>
      </c>
      <c r="W318" t="s">
        <v>1469</v>
      </c>
      <c r="X318" t="s">
        <v>1470</v>
      </c>
      <c r="Y318">
        <v>408750505</v>
      </c>
      <c r="AC318" s="21">
        <v>43601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 s="21">
        <v>43608</v>
      </c>
      <c r="AW318" s="21">
        <v>43611</v>
      </c>
      <c r="BC318">
        <v>0</v>
      </c>
      <c r="BD318" t="s">
        <v>40</v>
      </c>
      <c r="BE318" t="s">
        <v>41</v>
      </c>
      <c r="BF318" t="s">
        <v>1466</v>
      </c>
      <c r="BG318">
        <v>1024256</v>
      </c>
      <c r="BJ318">
        <v>0</v>
      </c>
      <c r="BK318" t="s">
        <v>1471</v>
      </c>
      <c r="BM318" t="s">
        <v>230</v>
      </c>
      <c r="BN318">
        <v>41000760</v>
      </c>
      <c r="BO318">
        <v>2029</v>
      </c>
      <c r="BP318">
        <v>4000758</v>
      </c>
      <c r="BQ318">
        <v>0</v>
      </c>
      <c r="BS318">
        <v>985100010815338</v>
      </c>
      <c r="BT318" t="s">
        <v>769</v>
      </c>
      <c r="BU318" t="s">
        <v>222</v>
      </c>
      <c r="BX318">
        <v>148</v>
      </c>
      <c r="CB318">
        <v>200</v>
      </c>
    </row>
    <row r="319" spans="1:80" hidden="1" x14ac:dyDescent="0.25">
      <c r="A319">
        <v>1174130</v>
      </c>
      <c r="B319" t="s">
        <v>1464</v>
      </c>
      <c r="C319" t="s">
        <v>1465</v>
      </c>
      <c r="D319" t="s">
        <v>1466</v>
      </c>
      <c r="E319" t="s">
        <v>1467</v>
      </c>
      <c r="G319" t="s">
        <v>367</v>
      </c>
      <c r="H319" t="s">
        <v>254</v>
      </c>
      <c r="I319">
        <v>4370</v>
      </c>
      <c r="J319" t="s">
        <v>955</v>
      </c>
      <c r="L319">
        <v>476672358</v>
      </c>
      <c r="M319" t="s">
        <v>1468</v>
      </c>
      <c r="N319" t="s">
        <v>230</v>
      </c>
      <c r="O319" s="21">
        <v>37157</v>
      </c>
      <c r="P319">
        <v>12</v>
      </c>
      <c r="Q319" t="s">
        <v>371</v>
      </c>
      <c r="R319">
        <v>1024256</v>
      </c>
      <c r="T319" t="s">
        <v>221</v>
      </c>
      <c r="V319" t="s">
        <v>222</v>
      </c>
      <c r="W319" t="s">
        <v>1469</v>
      </c>
      <c r="X319" t="s">
        <v>1470</v>
      </c>
      <c r="Y319">
        <v>408750505</v>
      </c>
      <c r="AC319" s="21">
        <v>43601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 s="21">
        <v>43608</v>
      </c>
      <c r="AW319" s="21">
        <v>43611</v>
      </c>
      <c r="BC319">
        <v>0</v>
      </c>
      <c r="BD319" t="s">
        <v>80</v>
      </c>
      <c r="BE319" t="s">
        <v>81</v>
      </c>
      <c r="BF319" t="s">
        <v>1466</v>
      </c>
      <c r="BG319">
        <v>1024256</v>
      </c>
      <c r="BJ319">
        <v>0</v>
      </c>
      <c r="BK319" t="s">
        <v>1471</v>
      </c>
      <c r="BM319" t="s">
        <v>230</v>
      </c>
      <c r="BN319">
        <v>41000760</v>
      </c>
      <c r="BO319">
        <v>2029</v>
      </c>
      <c r="BP319">
        <v>4000758</v>
      </c>
      <c r="BQ319">
        <v>0</v>
      </c>
      <c r="BS319">
        <v>985100010815338</v>
      </c>
      <c r="BT319" t="s">
        <v>769</v>
      </c>
      <c r="BU319" t="s">
        <v>222</v>
      </c>
      <c r="BX319">
        <v>148</v>
      </c>
      <c r="CB319">
        <v>200</v>
      </c>
    </row>
    <row r="320" spans="1:80" hidden="1" x14ac:dyDescent="0.25">
      <c r="A320">
        <v>1174219</v>
      </c>
      <c r="B320" t="s">
        <v>1420</v>
      </c>
      <c r="C320" t="s">
        <v>1472</v>
      </c>
      <c r="D320" t="s">
        <v>1473</v>
      </c>
      <c r="E320" t="s">
        <v>1474</v>
      </c>
      <c r="G320" t="s">
        <v>889</v>
      </c>
      <c r="H320" t="s">
        <v>216</v>
      </c>
      <c r="I320">
        <v>4069</v>
      </c>
      <c r="J320" t="s">
        <v>1475</v>
      </c>
      <c r="L320">
        <v>457525325</v>
      </c>
      <c r="M320" t="s">
        <v>1476</v>
      </c>
      <c r="N320" t="s">
        <v>219</v>
      </c>
      <c r="O320" s="21">
        <v>37867</v>
      </c>
      <c r="P320">
        <v>10</v>
      </c>
      <c r="Q320" t="s">
        <v>664</v>
      </c>
      <c r="T320" t="s">
        <v>221</v>
      </c>
      <c r="V320" t="s">
        <v>222</v>
      </c>
      <c r="W320" t="s">
        <v>1477</v>
      </c>
      <c r="X320" t="s">
        <v>1478</v>
      </c>
      <c r="Y320">
        <v>457525325</v>
      </c>
      <c r="AC320" s="21">
        <v>43601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 s="21">
        <v>43601</v>
      </c>
      <c r="AW320" s="21">
        <v>43601</v>
      </c>
      <c r="AX320" t="s">
        <v>1479</v>
      </c>
      <c r="AZ320" t="s">
        <v>1480</v>
      </c>
      <c r="BC320">
        <v>0</v>
      </c>
      <c r="BD320" t="s">
        <v>68</v>
      </c>
      <c r="BE320" t="s">
        <v>69</v>
      </c>
      <c r="BF320" t="s">
        <v>1473</v>
      </c>
      <c r="BH320" t="s">
        <v>1472</v>
      </c>
      <c r="BJ320">
        <v>0</v>
      </c>
      <c r="BK320" t="s">
        <v>1481</v>
      </c>
      <c r="BM320" t="s">
        <v>230</v>
      </c>
      <c r="BN320">
        <v>40019704</v>
      </c>
      <c r="BO320">
        <v>6659</v>
      </c>
      <c r="BP320">
        <v>1003584</v>
      </c>
      <c r="BQ320">
        <v>0</v>
      </c>
      <c r="BS320">
        <v>985125000008422</v>
      </c>
      <c r="BT320" t="s">
        <v>1473</v>
      </c>
      <c r="BU320" t="s">
        <v>222</v>
      </c>
      <c r="BX320">
        <v>166</v>
      </c>
      <c r="CB320">
        <v>65</v>
      </c>
    </row>
    <row r="321" spans="1:80" hidden="1" x14ac:dyDescent="0.25">
      <c r="A321">
        <v>1175765</v>
      </c>
      <c r="B321" t="s">
        <v>1482</v>
      </c>
      <c r="C321" t="s">
        <v>1483</v>
      </c>
      <c r="D321" t="s">
        <v>1484</v>
      </c>
      <c r="E321" t="s">
        <v>1485</v>
      </c>
      <c r="G321" t="s">
        <v>1486</v>
      </c>
      <c r="H321" t="s">
        <v>238</v>
      </c>
      <c r="I321">
        <v>4362</v>
      </c>
      <c r="J321" t="s">
        <v>1138</v>
      </c>
      <c r="L321">
        <v>428663485</v>
      </c>
      <c r="M321" t="s">
        <v>1487</v>
      </c>
      <c r="N321" t="s">
        <v>219</v>
      </c>
      <c r="O321" s="21">
        <v>38555</v>
      </c>
      <c r="P321">
        <v>8</v>
      </c>
      <c r="Q321" t="s">
        <v>1488</v>
      </c>
      <c r="R321">
        <v>1023947</v>
      </c>
      <c r="T321" t="s">
        <v>221</v>
      </c>
      <c r="V321" t="s">
        <v>222</v>
      </c>
      <c r="W321" t="s">
        <v>1489</v>
      </c>
      <c r="X321" t="s">
        <v>1489</v>
      </c>
      <c r="Y321">
        <v>428663485</v>
      </c>
      <c r="AC321" s="21">
        <v>43604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0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 s="21">
        <v>43608</v>
      </c>
      <c r="AW321" s="21">
        <v>43611</v>
      </c>
      <c r="BC321">
        <v>0</v>
      </c>
      <c r="BD321" t="s">
        <v>52</v>
      </c>
      <c r="BE321" t="s">
        <v>53</v>
      </c>
      <c r="BF321" t="s">
        <v>1484</v>
      </c>
      <c r="BG321">
        <v>1023947</v>
      </c>
      <c r="BJ321">
        <v>0</v>
      </c>
      <c r="BK321" t="s">
        <v>1490</v>
      </c>
      <c r="BM321" t="s">
        <v>230</v>
      </c>
      <c r="BO321">
        <v>7964</v>
      </c>
      <c r="BP321">
        <v>1023947</v>
      </c>
      <c r="BQ321">
        <v>0</v>
      </c>
      <c r="BT321" t="s">
        <v>1484</v>
      </c>
      <c r="BU321" t="s">
        <v>222</v>
      </c>
      <c r="BX321">
        <v>167</v>
      </c>
      <c r="CB321">
        <v>65.319999999999993</v>
      </c>
    </row>
    <row r="322" spans="1:80" hidden="1" x14ac:dyDescent="0.25">
      <c r="A322">
        <v>1175822</v>
      </c>
      <c r="B322" t="s">
        <v>1160</v>
      </c>
      <c r="C322" t="s">
        <v>1491</v>
      </c>
      <c r="D322" t="s">
        <v>1492</v>
      </c>
      <c r="E322" t="s">
        <v>1493</v>
      </c>
      <c r="F322">
        <v>44</v>
      </c>
      <c r="G322" t="s">
        <v>1494</v>
      </c>
      <c r="H322" t="s">
        <v>254</v>
      </c>
      <c r="I322">
        <v>4352</v>
      </c>
      <c r="J322" t="s">
        <v>1495</v>
      </c>
      <c r="L322">
        <v>61448904776</v>
      </c>
      <c r="M322" t="s">
        <v>1496</v>
      </c>
      <c r="N322" t="s">
        <v>230</v>
      </c>
      <c r="O322" s="21">
        <v>37946</v>
      </c>
      <c r="P322">
        <v>10</v>
      </c>
      <c r="Q322" t="s">
        <v>514</v>
      </c>
      <c r="R322">
        <v>4013786</v>
      </c>
      <c r="T322" t="s">
        <v>221</v>
      </c>
      <c r="V322" t="s">
        <v>222</v>
      </c>
      <c r="W322" t="s">
        <v>1497</v>
      </c>
      <c r="X322" t="s">
        <v>1498</v>
      </c>
      <c r="Y322">
        <v>61448904776</v>
      </c>
      <c r="AC322" s="21">
        <v>43604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 s="21">
        <v>43611</v>
      </c>
      <c r="AW322" s="21">
        <v>43611</v>
      </c>
      <c r="BC322">
        <v>0</v>
      </c>
      <c r="BD322" t="s">
        <v>68</v>
      </c>
      <c r="BE322" t="s">
        <v>69</v>
      </c>
      <c r="BF322" t="s">
        <v>1492</v>
      </c>
      <c r="BG322">
        <v>4013786</v>
      </c>
      <c r="BJ322">
        <v>0</v>
      </c>
      <c r="BK322" t="s">
        <v>1499</v>
      </c>
      <c r="BM322" t="s">
        <v>230</v>
      </c>
      <c r="BN322">
        <v>40016121</v>
      </c>
      <c r="BO322">
        <v>0</v>
      </c>
      <c r="BP322">
        <v>4012563</v>
      </c>
      <c r="BQ322">
        <v>0</v>
      </c>
      <c r="BS322">
        <v>985154000011014</v>
      </c>
      <c r="BT322" t="s">
        <v>1500</v>
      </c>
      <c r="BU322" t="s">
        <v>222</v>
      </c>
      <c r="BX322">
        <v>168</v>
      </c>
      <c r="CB322">
        <v>65</v>
      </c>
    </row>
    <row r="323" spans="1:80" hidden="1" x14ac:dyDescent="0.25">
      <c r="A323">
        <v>1176585</v>
      </c>
      <c r="B323" t="s">
        <v>379</v>
      </c>
      <c r="C323" t="s">
        <v>1541</v>
      </c>
      <c r="D323" t="s">
        <v>1542</v>
      </c>
      <c r="E323" t="s">
        <v>1543</v>
      </c>
      <c r="G323" t="s">
        <v>1272</v>
      </c>
      <c r="H323" t="s">
        <v>238</v>
      </c>
      <c r="I323">
        <v>4405</v>
      </c>
      <c r="J323" t="s">
        <v>1544</v>
      </c>
      <c r="L323">
        <v>401914742</v>
      </c>
      <c r="M323" t="s">
        <v>1545</v>
      </c>
      <c r="N323" t="s">
        <v>219</v>
      </c>
      <c r="O323" s="21">
        <v>38062</v>
      </c>
      <c r="P323">
        <v>10</v>
      </c>
      <c r="Q323" t="s">
        <v>1546</v>
      </c>
      <c r="R323">
        <v>1019538</v>
      </c>
      <c r="T323" t="s">
        <v>221</v>
      </c>
      <c r="V323" t="s">
        <v>222</v>
      </c>
      <c r="W323" t="s">
        <v>1547</v>
      </c>
      <c r="X323" t="s">
        <v>1547</v>
      </c>
      <c r="Y323">
        <v>401914742</v>
      </c>
      <c r="AC323" s="21">
        <v>43605</v>
      </c>
      <c r="AD323">
        <v>2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1</v>
      </c>
      <c r="AK323">
        <v>1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 s="21">
        <v>43610</v>
      </c>
      <c r="AW323" s="21">
        <v>43611</v>
      </c>
      <c r="AZ323" t="s">
        <v>1548</v>
      </c>
      <c r="BC323">
        <v>0</v>
      </c>
      <c r="BD323" t="s">
        <v>84</v>
      </c>
      <c r="BE323" t="s">
        <v>85</v>
      </c>
      <c r="BF323" t="s">
        <v>1542</v>
      </c>
      <c r="BG323">
        <v>1019538</v>
      </c>
      <c r="BJ323">
        <v>0</v>
      </c>
      <c r="BK323" t="s">
        <v>1549</v>
      </c>
      <c r="BL323" t="s">
        <v>269</v>
      </c>
      <c r="BM323" t="s">
        <v>230</v>
      </c>
      <c r="BN323">
        <v>60011349</v>
      </c>
      <c r="BO323">
        <v>7505</v>
      </c>
      <c r="BP323">
        <v>1019538</v>
      </c>
      <c r="BQ323">
        <v>0</v>
      </c>
      <c r="BS323">
        <v>985170002969618</v>
      </c>
      <c r="BT323" t="s">
        <v>1542</v>
      </c>
      <c r="BU323" t="s">
        <v>222</v>
      </c>
      <c r="BX323">
        <v>169</v>
      </c>
      <c r="CB323">
        <v>245</v>
      </c>
    </row>
    <row r="324" spans="1:80" hidden="1" x14ac:dyDescent="0.25">
      <c r="A324">
        <v>1176585</v>
      </c>
      <c r="B324" t="s">
        <v>379</v>
      </c>
      <c r="C324" t="s">
        <v>1541</v>
      </c>
      <c r="D324" t="s">
        <v>1542</v>
      </c>
      <c r="E324" t="s">
        <v>1543</v>
      </c>
      <c r="G324" t="s">
        <v>1272</v>
      </c>
      <c r="H324" t="s">
        <v>238</v>
      </c>
      <c r="I324">
        <v>4405</v>
      </c>
      <c r="J324" t="s">
        <v>1544</v>
      </c>
      <c r="L324">
        <v>401914742</v>
      </c>
      <c r="M324" t="s">
        <v>1545</v>
      </c>
      <c r="N324" t="s">
        <v>219</v>
      </c>
      <c r="O324" s="21">
        <v>38062</v>
      </c>
      <c r="P324">
        <v>10</v>
      </c>
      <c r="Q324" t="s">
        <v>1546</v>
      </c>
      <c r="R324">
        <v>1019538</v>
      </c>
      <c r="T324" t="s">
        <v>221</v>
      </c>
      <c r="V324" t="s">
        <v>222</v>
      </c>
      <c r="W324" t="s">
        <v>1547</v>
      </c>
      <c r="X324" t="s">
        <v>1547</v>
      </c>
      <c r="Y324">
        <v>401914742</v>
      </c>
      <c r="AC324" s="21">
        <v>43605</v>
      </c>
      <c r="AD324">
        <v>2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1</v>
      </c>
      <c r="AK324">
        <v>1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 s="21">
        <v>43610</v>
      </c>
      <c r="AW324" s="21">
        <v>43611</v>
      </c>
      <c r="AZ324" t="s">
        <v>1548</v>
      </c>
      <c r="BC324">
        <v>0</v>
      </c>
      <c r="BD324" t="s">
        <v>40</v>
      </c>
      <c r="BE324" t="s">
        <v>41</v>
      </c>
      <c r="BF324" t="s">
        <v>1542</v>
      </c>
      <c r="BG324">
        <v>1019538</v>
      </c>
      <c r="BJ324">
        <v>0</v>
      </c>
      <c r="BK324" t="s">
        <v>1550</v>
      </c>
      <c r="BL324" t="s">
        <v>269</v>
      </c>
      <c r="BM324" t="s">
        <v>230</v>
      </c>
      <c r="BN324">
        <v>60017348</v>
      </c>
      <c r="BO324">
        <v>2084</v>
      </c>
      <c r="BP324">
        <v>1027595</v>
      </c>
      <c r="BQ324">
        <v>0</v>
      </c>
      <c r="BS324">
        <v>985100012004164</v>
      </c>
      <c r="BT324" t="s">
        <v>1547</v>
      </c>
      <c r="BU324" t="s">
        <v>222</v>
      </c>
      <c r="BX324">
        <v>170</v>
      </c>
      <c r="CB324">
        <v>245</v>
      </c>
    </row>
    <row r="325" spans="1:80" hidden="1" x14ac:dyDescent="0.25">
      <c r="A325">
        <v>1176591</v>
      </c>
      <c r="B325" t="s">
        <v>1551</v>
      </c>
      <c r="C325" t="s">
        <v>1552</v>
      </c>
      <c r="D325" t="s">
        <v>1553</v>
      </c>
      <c r="E325" t="s">
        <v>1554</v>
      </c>
      <c r="G325" t="s">
        <v>1555</v>
      </c>
      <c r="H325" t="s">
        <v>254</v>
      </c>
      <c r="I325">
        <v>4306</v>
      </c>
      <c r="J325" t="s">
        <v>1556</v>
      </c>
      <c r="L325">
        <v>421117235</v>
      </c>
      <c r="M325" t="s">
        <v>1557</v>
      </c>
      <c r="N325" t="s">
        <v>230</v>
      </c>
      <c r="O325" s="21">
        <v>39175</v>
      </c>
      <c r="P325">
        <v>7</v>
      </c>
      <c r="Q325" t="s">
        <v>560</v>
      </c>
      <c r="R325">
        <v>1003596</v>
      </c>
      <c r="T325" t="s">
        <v>221</v>
      </c>
      <c r="V325" t="s">
        <v>222</v>
      </c>
      <c r="W325" t="s">
        <v>1558</v>
      </c>
      <c r="X325" t="s">
        <v>1559</v>
      </c>
      <c r="Y325">
        <v>421117235</v>
      </c>
      <c r="AC325" s="21">
        <v>43605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 s="21">
        <v>43608</v>
      </c>
      <c r="AW325" s="21">
        <v>43611</v>
      </c>
      <c r="BC325">
        <v>0</v>
      </c>
      <c r="BD325" t="s">
        <v>40</v>
      </c>
      <c r="BE325" t="s">
        <v>41</v>
      </c>
      <c r="BF325" t="s">
        <v>1553</v>
      </c>
      <c r="BG325">
        <v>1003596</v>
      </c>
      <c r="BJ325">
        <v>0</v>
      </c>
      <c r="BK325" t="s">
        <v>1560</v>
      </c>
      <c r="BM325" t="s">
        <v>230</v>
      </c>
      <c r="BO325">
        <v>7461</v>
      </c>
      <c r="BQ325">
        <v>0</v>
      </c>
      <c r="BU325" t="s">
        <v>222</v>
      </c>
      <c r="BX325">
        <v>171</v>
      </c>
      <c r="CB325">
        <v>65</v>
      </c>
    </row>
  </sheetData>
  <autoFilter ref="A1:CB325" xr:uid="{D4698D91-2B91-419A-B65E-00B667D92DDC}">
    <filterColumn colId="57">
      <filters>
        <filter val="Lillian Sharpe"/>
        <filter val="Lucy jackson-sharpe"/>
        <filter val="Sonia Sharpe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A4BD3-314F-46A2-BCE9-F2B3D7EB5CFE}">
  <sheetPr>
    <pageSetUpPr fitToPage="1"/>
  </sheetPr>
  <dimension ref="A1:AT19"/>
  <sheetViews>
    <sheetView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C2" sqref="C2"/>
    </sheetView>
  </sheetViews>
  <sheetFormatPr defaultRowHeight="15" outlineLevelCol="1" x14ac:dyDescent="0.25"/>
  <cols>
    <col min="1" max="1" width="6.7109375" customWidth="1"/>
    <col min="2" max="2" width="17.42578125" bestFit="1" customWidth="1"/>
    <col min="3" max="3" width="25.28515625" bestFit="1" customWidth="1"/>
    <col min="4" max="4" width="31.5703125" bestFit="1" customWidth="1"/>
    <col min="5" max="5" width="7.7109375" customWidth="1"/>
    <col min="6" max="8" width="9.7109375" hidden="1" customWidth="1" outlineLevel="1"/>
    <col min="9" max="9" width="8.7109375" customWidth="1" collapsed="1"/>
    <col min="10" max="11" width="8.7109375" customWidth="1"/>
    <col min="12" max="17" width="9.7109375" hidden="1" customWidth="1" outlineLevel="1"/>
    <col min="18" max="18" width="8.7109375" customWidth="1" collapsed="1"/>
    <col min="19" max="20" width="8.7109375" customWidth="1"/>
    <col min="21" max="24" width="9.7109375" hidden="1" customWidth="1" outlineLevel="1"/>
    <col min="25" max="25" width="8.7109375" hidden="1" customWidth="1" collapsed="1"/>
    <col min="26" max="27" width="8.7109375" hidden="1" customWidth="1"/>
    <col min="28" max="38" width="9.7109375" hidden="1" customWidth="1" outlineLevel="1"/>
    <col min="39" max="39" width="8.7109375" hidden="1" customWidth="1" collapsed="1"/>
    <col min="40" max="41" width="8.7109375" hidden="1" customWidth="1"/>
    <col min="42" max="43" width="8.7109375" customWidth="1"/>
  </cols>
  <sheetData>
    <row r="1" spans="1:46" ht="30" customHeight="1" x14ac:dyDescent="0.4">
      <c r="A1" s="89" t="s">
        <v>104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6" ht="30" customHeight="1" x14ac:dyDescent="0.4">
      <c r="A2" s="89" t="str">
        <f>VLOOKUP($A$7,Tables!$D$2:$H$45,3,0)</f>
        <v>Show Horse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6" ht="30" customHeight="1" x14ac:dyDescent="0.4">
      <c r="A3" s="89" t="str">
        <f>VLOOKUP($A$7,Tables!$D$2:$H$45,2,0)</f>
        <v>Mini Show Hunter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6" ht="15.75" thickBot="1" x14ac:dyDescent="0.3"/>
    <row r="5" spans="1:46" ht="15.75" thickBot="1" x14ac:dyDescent="0.3">
      <c r="E5" s="58"/>
      <c r="F5" s="56" t="s">
        <v>10</v>
      </c>
      <c r="G5" s="57"/>
      <c r="H5" s="57"/>
      <c r="I5" s="54" t="s">
        <v>10</v>
      </c>
      <c r="J5" s="54"/>
      <c r="K5" s="55"/>
      <c r="L5" s="44" t="s">
        <v>1563</v>
      </c>
      <c r="M5" s="45"/>
      <c r="N5" s="45"/>
      <c r="O5" s="45"/>
      <c r="P5" s="45"/>
      <c r="Q5" s="45"/>
      <c r="R5" s="54" t="s">
        <v>1563</v>
      </c>
      <c r="S5" s="54"/>
      <c r="T5" s="55"/>
      <c r="U5" s="42" t="s">
        <v>1562</v>
      </c>
      <c r="V5" s="43"/>
      <c r="W5" s="43"/>
      <c r="X5" s="43"/>
      <c r="Y5" s="54" t="s">
        <v>1562</v>
      </c>
      <c r="Z5" s="54"/>
      <c r="AA5" s="55"/>
      <c r="AB5" s="46" t="s">
        <v>1561</v>
      </c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54" t="s">
        <v>1561</v>
      </c>
      <c r="AN5" s="54"/>
      <c r="AO5" s="55"/>
      <c r="AP5" s="34"/>
    </row>
    <row r="6" spans="1:46" s="5" customFormat="1" ht="75" x14ac:dyDescent="0.25">
      <c r="A6" s="18" t="s">
        <v>9</v>
      </c>
      <c r="B6" s="19" t="s">
        <v>10</v>
      </c>
      <c r="C6" s="19" t="s">
        <v>115</v>
      </c>
      <c r="D6" s="19" t="s">
        <v>116</v>
      </c>
      <c r="E6" s="20" t="s">
        <v>18</v>
      </c>
      <c r="F6" s="47" t="s">
        <v>1514</v>
      </c>
      <c r="G6" s="29" t="s">
        <v>1511</v>
      </c>
      <c r="H6" s="29" t="s">
        <v>1515</v>
      </c>
      <c r="I6" s="27" t="s">
        <v>1516</v>
      </c>
      <c r="J6" s="27" t="s">
        <v>1534</v>
      </c>
      <c r="K6" s="48" t="s">
        <v>1535</v>
      </c>
      <c r="L6" s="31" t="s">
        <v>1517</v>
      </c>
      <c r="M6" s="30" t="s">
        <v>1518</v>
      </c>
      <c r="N6" s="30" t="s">
        <v>1519</v>
      </c>
      <c r="O6" s="30" t="s">
        <v>1520</v>
      </c>
      <c r="P6" s="30" t="s">
        <v>1511</v>
      </c>
      <c r="Q6" s="30" t="s">
        <v>1512</v>
      </c>
      <c r="R6" s="27" t="s">
        <v>1521</v>
      </c>
      <c r="S6" s="27" t="s">
        <v>1536</v>
      </c>
      <c r="T6" s="48" t="s">
        <v>1537</v>
      </c>
      <c r="U6" s="47" t="s">
        <v>1509</v>
      </c>
      <c r="V6" s="29" t="s">
        <v>1510</v>
      </c>
      <c r="W6" s="29" t="s">
        <v>1511</v>
      </c>
      <c r="X6" s="29" t="s">
        <v>1512</v>
      </c>
      <c r="Y6" s="28" t="s">
        <v>1513</v>
      </c>
      <c r="Z6" s="28" t="s">
        <v>1532</v>
      </c>
      <c r="AA6" s="51" t="s">
        <v>1533</v>
      </c>
      <c r="AB6" s="31" t="s">
        <v>1522</v>
      </c>
      <c r="AC6" s="30" t="s">
        <v>1523</v>
      </c>
      <c r="AD6" s="30" t="s">
        <v>1524</v>
      </c>
      <c r="AE6" s="30" t="s">
        <v>1525</v>
      </c>
      <c r="AF6" s="30" t="s">
        <v>1525</v>
      </c>
      <c r="AG6" s="30" t="s">
        <v>1524</v>
      </c>
      <c r="AH6" s="30" t="s">
        <v>1523</v>
      </c>
      <c r="AI6" s="30" t="s">
        <v>1522</v>
      </c>
      <c r="AJ6" s="30" t="s">
        <v>1526</v>
      </c>
      <c r="AK6" s="30" t="s">
        <v>1527</v>
      </c>
      <c r="AL6" s="30" t="s">
        <v>1528</v>
      </c>
      <c r="AM6" s="27" t="s">
        <v>1529</v>
      </c>
      <c r="AN6" s="27" t="s">
        <v>1530</v>
      </c>
      <c r="AO6" s="48" t="s">
        <v>1531</v>
      </c>
      <c r="AP6" s="28" t="s">
        <v>1538</v>
      </c>
      <c r="AQ6" s="20" t="s">
        <v>14</v>
      </c>
    </row>
    <row r="7" spans="1:46" ht="20.100000000000001" customHeight="1" x14ac:dyDescent="0.25">
      <c r="A7" s="6" t="s">
        <v>32</v>
      </c>
      <c r="B7" s="12" t="s">
        <v>1567</v>
      </c>
      <c r="C7" s="12" t="s">
        <v>1568</v>
      </c>
      <c r="D7" s="12" t="s">
        <v>118</v>
      </c>
      <c r="E7" s="8">
        <v>7916</v>
      </c>
      <c r="F7" s="14">
        <v>54</v>
      </c>
      <c r="G7" s="16">
        <v>16</v>
      </c>
      <c r="H7" s="16">
        <v>16</v>
      </c>
      <c r="I7" s="32">
        <f>SUM(F7:H7)</f>
        <v>86</v>
      </c>
      <c r="J7" s="32">
        <f t="shared" ref="J7:J17" si="0">IF(I7&gt;0,RANK(I7,$I$7:$I$17,0),0)</f>
        <v>1</v>
      </c>
      <c r="K7" s="49">
        <f>VLOOKUP(J7,Tables!$A$2:$B$32,2,0)</f>
        <v>30</v>
      </c>
      <c r="L7" s="14">
        <v>19</v>
      </c>
      <c r="M7" s="16">
        <v>19</v>
      </c>
      <c r="N7" s="16">
        <v>16</v>
      </c>
      <c r="O7" s="16">
        <v>16</v>
      </c>
      <c r="P7" s="16">
        <v>16</v>
      </c>
      <c r="Q7" s="16">
        <v>19</v>
      </c>
      <c r="R7" s="32">
        <f>SUM(L7:Q7)</f>
        <v>105</v>
      </c>
      <c r="S7" s="32">
        <f t="shared" ref="S7:S17" si="1">IF(R7&gt;0,RANK(R7,$R$7:$R$17,0),0)</f>
        <v>1</v>
      </c>
      <c r="T7" s="49">
        <f>VLOOKUP(S7,Tables!$A$2:$B$32,2,0)</f>
        <v>30</v>
      </c>
      <c r="U7" s="14"/>
      <c r="V7" s="16"/>
      <c r="W7" s="16"/>
      <c r="X7" s="16"/>
      <c r="Y7" s="32">
        <f>SUM(U7:X7)</f>
        <v>0</v>
      </c>
      <c r="Z7" s="32">
        <f>IF(Y7&gt;0,RANK(Y7,$Y$7:$Y$17,0),0)</f>
        <v>0</v>
      </c>
      <c r="AA7" s="49">
        <f>VLOOKUP(Z7,Tables!$A$2:$B$32,2,0)</f>
        <v>0</v>
      </c>
      <c r="AB7" s="14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32">
        <f>SUM(AB7:AL7)</f>
        <v>0</v>
      </c>
      <c r="AN7" s="32">
        <f>IF(AM7&gt;0,RANK(AM7,$AM$7:$AM$17,0),0)</f>
        <v>0</v>
      </c>
      <c r="AO7" s="49">
        <f>VLOOKUP(AN7,Tables!$A$2:$B$32,2,0)</f>
        <v>0</v>
      </c>
      <c r="AP7" s="52">
        <f>AO7+T7+K7+AA7</f>
        <v>60</v>
      </c>
      <c r="AQ7" s="10">
        <f>IFERROR(IF(AP7&gt;0,RANK(AP7,$AP$7:$AP$17,0),""),"")</f>
        <v>1</v>
      </c>
      <c r="AS7" s="59">
        <f>AO7+AA7+T7+K7</f>
        <v>60</v>
      </c>
      <c r="AT7" s="59">
        <f>AS7-AP7</f>
        <v>0</v>
      </c>
    </row>
    <row r="8" spans="1:46" ht="20.100000000000001" customHeight="1" x14ac:dyDescent="0.25">
      <c r="A8" s="80" t="s">
        <v>32</v>
      </c>
      <c r="B8" s="81" t="s">
        <v>130</v>
      </c>
      <c r="C8" s="81" t="s">
        <v>1569</v>
      </c>
      <c r="D8" s="81" t="s">
        <v>1570</v>
      </c>
      <c r="E8" s="82">
        <v>7832</v>
      </c>
      <c r="F8" s="83"/>
      <c r="G8" s="84"/>
      <c r="H8" s="84"/>
      <c r="I8" s="85">
        <f t="shared" ref="I8:I17" si="2">SUM(F8:H8)</f>
        <v>0</v>
      </c>
      <c r="J8" s="85">
        <f t="shared" si="0"/>
        <v>0</v>
      </c>
      <c r="K8" s="86">
        <f>VLOOKUP(J8,Tables!$A$2:$B$32,2,0)</f>
        <v>0</v>
      </c>
      <c r="L8" s="83"/>
      <c r="M8" s="84"/>
      <c r="N8" s="84"/>
      <c r="O8" s="84"/>
      <c r="P8" s="84"/>
      <c r="Q8" s="84"/>
      <c r="R8" s="85">
        <f t="shared" ref="R8:R17" si="3">SUM(L8:Q8)</f>
        <v>0</v>
      </c>
      <c r="S8" s="85">
        <f t="shared" si="1"/>
        <v>0</v>
      </c>
      <c r="T8" s="86">
        <f>VLOOKUP(S8,Tables!$A$2:$B$32,2,0)</f>
        <v>0</v>
      </c>
      <c r="U8" s="83"/>
      <c r="V8" s="84"/>
      <c r="W8" s="84"/>
      <c r="X8" s="84"/>
      <c r="Y8" s="85">
        <f t="shared" ref="Y8:Y16" si="4">SUM(U8:X8)</f>
        <v>0</v>
      </c>
      <c r="Z8" s="85">
        <f>IF(Y8&gt;0,RANK(Y8,$Y$7:$Y$17,0),0)</f>
        <v>0</v>
      </c>
      <c r="AA8" s="86">
        <f>VLOOKUP(Z8,Tables!$A$2:$B$32,2,0)</f>
        <v>0</v>
      </c>
      <c r="AB8" s="83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5">
        <f t="shared" ref="AM8:AM17" si="5">SUM(AB8:AL8)</f>
        <v>0</v>
      </c>
      <c r="AN8" s="85">
        <f t="shared" ref="AN8:AN17" si="6">IF(AM8&gt;0,RANK(AM8,$AM$7:$AM$17,0),0)</f>
        <v>0</v>
      </c>
      <c r="AO8" s="86">
        <f>VLOOKUP(AN8,Tables!$A$2:$B$32,2,0)</f>
        <v>0</v>
      </c>
      <c r="AP8" s="87">
        <f>AO8+T8+K8+AA8</f>
        <v>0</v>
      </c>
      <c r="AQ8" s="88" t="str">
        <f t="shared" ref="AQ8:AQ17" si="7">IFERROR(IF(AP8&gt;0,RANK(AP8,$AP$7:$AP$17,0),""),"")</f>
        <v/>
      </c>
      <c r="AS8" s="59">
        <f>AO8+AA8+T8+K8</f>
        <v>0</v>
      </c>
      <c r="AT8" s="59">
        <f>AS8-AP8</f>
        <v>0</v>
      </c>
    </row>
    <row r="9" spans="1:46" ht="20.100000000000001" customHeight="1" x14ac:dyDescent="0.25">
      <c r="A9" s="6"/>
      <c r="B9" s="12"/>
      <c r="C9" s="12"/>
      <c r="D9" s="12"/>
      <c r="E9" s="8"/>
      <c r="F9" s="14"/>
      <c r="G9" s="16"/>
      <c r="H9" s="16"/>
      <c r="I9" s="32">
        <f t="shared" si="2"/>
        <v>0</v>
      </c>
      <c r="J9" s="32">
        <f t="shared" si="0"/>
        <v>0</v>
      </c>
      <c r="K9" s="49">
        <f>VLOOKUP(J9,Tables!$A$2:$B$32,2,0)</f>
        <v>0</v>
      </c>
      <c r="L9" s="14"/>
      <c r="M9" s="16"/>
      <c r="N9" s="16"/>
      <c r="O9" s="16"/>
      <c r="P9" s="16"/>
      <c r="Q9" s="16"/>
      <c r="R9" s="32">
        <f t="shared" si="3"/>
        <v>0</v>
      </c>
      <c r="S9" s="32">
        <f t="shared" si="1"/>
        <v>0</v>
      </c>
      <c r="T9" s="49">
        <f>VLOOKUP(S9,Tables!$A$2:$B$32,2,0)</f>
        <v>0</v>
      </c>
      <c r="U9" s="14"/>
      <c r="V9" s="16"/>
      <c r="W9" s="16"/>
      <c r="X9" s="16"/>
      <c r="Y9" s="32">
        <f t="shared" si="4"/>
        <v>0</v>
      </c>
      <c r="Z9" s="32">
        <f t="shared" ref="Z9:Z17" si="8">IF(Y9&gt;0,RANK(Y9,$Y$7:$Y$17,0),0)</f>
        <v>0</v>
      </c>
      <c r="AA9" s="49">
        <f>VLOOKUP(Z9,Tables!$A$2:$B$32,2,0)</f>
        <v>0</v>
      </c>
      <c r="AB9" s="14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32">
        <f t="shared" si="5"/>
        <v>0</v>
      </c>
      <c r="AN9" s="32">
        <f t="shared" si="6"/>
        <v>0</v>
      </c>
      <c r="AO9" s="49">
        <f>VLOOKUP(AN9,Tables!$A$2:$B$32,2,0)</f>
        <v>0</v>
      </c>
      <c r="AP9" s="52">
        <f>AO9+T9+K9+AA9</f>
        <v>0</v>
      </c>
      <c r="AQ9" s="10" t="str">
        <f t="shared" si="7"/>
        <v/>
      </c>
    </row>
    <row r="10" spans="1:46" ht="20.100000000000001" customHeight="1" x14ac:dyDescent="0.25">
      <c r="A10" s="6"/>
      <c r="B10" s="12"/>
      <c r="C10" s="12"/>
      <c r="D10" s="12"/>
      <c r="E10" s="8"/>
      <c r="F10" s="14"/>
      <c r="G10" s="16"/>
      <c r="H10" s="16"/>
      <c r="I10" s="32">
        <f t="shared" si="2"/>
        <v>0</v>
      </c>
      <c r="J10" s="32">
        <f t="shared" si="0"/>
        <v>0</v>
      </c>
      <c r="K10" s="49">
        <f>VLOOKUP(J10,Tables!$A$2:$B$32,2,0)</f>
        <v>0</v>
      </c>
      <c r="L10" s="14"/>
      <c r="M10" s="16"/>
      <c r="N10" s="16"/>
      <c r="O10" s="16"/>
      <c r="P10" s="16"/>
      <c r="Q10" s="16"/>
      <c r="R10" s="32">
        <f t="shared" si="3"/>
        <v>0</v>
      </c>
      <c r="S10" s="32">
        <f t="shared" si="1"/>
        <v>0</v>
      </c>
      <c r="T10" s="49">
        <f>VLOOKUP(S10,Tables!$A$2:$B$32,2,0)</f>
        <v>0</v>
      </c>
      <c r="U10" s="14"/>
      <c r="V10" s="16"/>
      <c r="W10" s="16"/>
      <c r="X10" s="16"/>
      <c r="Y10" s="32">
        <f t="shared" si="4"/>
        <v>0</v>
      </c>
      <c r="Z10" s="32">
        <f t="shared" si="8"/>
        <v>0</v>
      </c>
      <c r="AA10" s="49">
        <f>VLOOKUP(Z10,Tables!$A$2:$B$32,2,0)</f>
        <v>0</v>
      </c>
      <c r="AB10" s="14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32">
        <f t="shared" si="5"/>
        <v>0</v>
      </c>
      <c r="AN10" s="32">
        <f t="shared" si="6"/>
        <v>0</v>
      </c>
      <c r="AO10" s="49">
        <f>VLOOKUP(AN10,Tables!$A$2:$B$32,2,0)</f>
        <v>0</v>
      </c>
      <c r="AP10" s="52">
        <f t="shared" ref="AP10:AP17" si="9">IFERROR(AO10+T10+K10+AA10,"")</f>
        <v>0</v>
      </c>
      <c r="AQ10" s="10" t="str">
        <f t="shared" si="7"/>
        <v/>
      </c>
    </row>
    <row r="11" spans="1:46" ht="20.100000000000001" customHeight="1" x14ac:dyDescent="0.25">
      <c r="A11" s="6"/>
      <c r="B11" s="12"/>
      <c r="C11" s="12"/>
      <c r="D11" s="12"/>
      <c r="E11" s="8"/>
      <c r="F11" s="14"/>
      <c r="G11" s="16"/>
      <c r="H11" s="16"/>
      <c r="I11" s="32">
        <f t="shared" si="2"/>
        <v>0</v>
      </c>
      <c r="J11" s="32">
        <f t="shared" si="0"/>
        <v>0</v>
      </c>
      <c r="K11" s="49">
        <f>VLOOKUP(J11,Tables!$A$2:$B$32,2,0)</f>
        <v>0</v>
      </c>
      <c r="L11" s="14"/>
      <c r="M11" s="16"/>
      <c r="N11" s="16"/>
      <c r="O11" s="16"/>
      <c r="P11" s="16"/>
      <c r="Q11" s="16"/>
      <c r="R11" s="32">
        <f t="shared" si="3"/>
        <v>0</v>
      </c>
      <c r="S11" s="32">
        <f t="shared" si="1"/>
        <v>0</v>
      </c>
      <c r="T11" s="49">
        <f>VLOOKUP(S11,Tables!$A$2:$B$32,2,0)</f>
        <v>0</v>
      </c>
      <c r="U11" s="14"/>
      <c r="V11" s="16"/>
      <c r="W11" s="16"/>
      <c r="X11" s="16"/>
      <c r="Y11" s="32">
        <f t="shared" si="4"/>
        <v>0</v>
      </c>
      <c r="Z11" s="32">
        <f t="shared" si="8"/>
        <v>0</v>
      </c>
      <c r="AA11" s="49">
        <f>VLOOKUP(Z11,Tables!$A$2:$B$32,2,0)</f>
        <v>0</v>
      </c>
      <c r="AB11" s="14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32">
        <f t="shared" si="5"/>
        <v>0</v>
      </c>
      <c r="AN11" s="32">
        <f t="shared" si="6"/>
        <v>0</v>
      </c>
      <c r="AO11" s="49">
        <f>VLOOKUP(AN11,Tables!$A$2:$B$32,2,0)</f>
        <v>0</v>
      </c>
      <c r="AP11" s="52">
        <f t="shared" si="9"/>
        <v>0</v>
      </c>
      <c r="AQ11" s="10" t="str">
        <f t="shared" si="7"/>
        <v/>
      </c>
    </row>
    <row r="12" spans="1:46" ht="20.100000000000001" customHeight="1" x14ac:dyDescent="0.25">
      <c r="A12" s="6"/>
      <c r="B12" s="12"/>
      <c r="C12" s="12"/>
      <c r="D12" s="12"/>
      <c r="E12" s="8"/>
      <c r="F12" s="14"/>
      <c r="G12" s="16"/>
      <c r="H12" s="16"/>
      <c r="I12" s="32">
        <f t="shared" si="2"/>
        <v>0</v>
      </c>
      <c r="J12" s="32">
        <f t="shared" si="0"/>
        <v>0</v>
      </c>
      <c r="K12" s="49">
        <f>VLOOKUP(J12,Tables!$A$2:$B$32,2,0)</f>
        <v>0</v>
      </c>
      <c r="L12" s="14"/>
      <c r="M12" s="16"/>
      <c r="N12" s="16"/>
      <c r="O12" s="16"/>
      <c r="P12" s="16"/>
      <c r="Q12" s="16"/>
      <c r="R12" s="32">
        <f t="shared" si="3"/>
        <v>0</v>
      </c>
      <c r="S12" s="32">
        <f t="shared" si="1"/>
        <v>0</v>
      </c>
      <c r="T12" s="49">
        <f>VLOOKUP(S12,Tables!$A$2:$B$32,2,0)</f>
        <v>0</v>
      </c>
      <c r="U12" s="14"/>
      <c r="V12" s="16"/>
      <c r="W12" s="16"/>
      <c r="X12" s="16"/>
      <c r="Y12" s="32">
        <f t="shared" si="4"/>
        <v>0</v>
      </c>
      <c r="Z12" s="32">
        <f t="shared" si="8"/>
        <v>0</v>
      </c>
      <c r="AA12" s="49">
        <f>VLOOKUP(Z12,Tables!$A$2:$B$32,2,0)</f>
        <v>0</v>
      </c>
      <c r="AB12" s="14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32">
        <f t="shared" si="5"/>
        <v>0</v>
      </c>
      <c r="AN12" s="32">
        <f t="shared" si="6"/>
        <v>0</v>
      </c>
      <c r="AO12" s="49">
        <f>VLOOKUP(AN12,Tables!$A$2:$B$32,2,0)</f>
        <v>0</v>
      </c>
      <c r="AP12" s="52">
        <f t="shared" si="9"/>
        <v>0</v>
      </c>
      <c r="AQ12" s="10" t="str">
        <f t="shared" si="7"/>
        <v/>
      </c>
    </row>
    <row r="13" spans="1:46" ht="20.100000000000001" customHeight="1" x14ac:dyDescent="0.25">
      <c r="A13" s="6"/>
      <c r="B13" s="12"/>
      <c r="C13" s="12"/>
      <c r="D13" s="12"/>
      <c r="E13" s="8"/>
      <c r="F13" s="14"/>
      <c r="G13" s="16"/>
      <c r="H13" s="16"/>
      <c r="I13" s="32">
        <f t="shared" si="2"/>
        <v>0</v>
      </c>
      <c r="J13" s="32">
        <f t="shared" si="0"/>
        <v>0</v>
      </c>
      <c r="K13" s="49">
        <f>VLOOKUP(J13,Tables!$A$2:$B$32,2,0)</f>
        <v>0</v>
      </c>
      <c r="L13" s="14"/>
      <c r="M13" s="16"/>
      <c r="N13" s="16"/>
      <c r="O13" s="16"/>
      <c r="P13" s="16"/>
      <c r="Q13" s="16"/>
      <c r="R13" s="32">
        <f t="shared" si="3"/>
        <v>0</v>
      </c>
      <c r="S13" s="32">
        <f t="shared" si="1"/>
        <v>0</v>
      </c>
      <c r="T13" s="49">
        <f>VLOOKUP(S13,Tables!$A$2:$B$32,2,0)</f>
        <v>0</v>
      </c>
      <c r="U13" s="14"/>
      <c r="V13" s="16"/>
      <c r="W13" s="16"/>
      <c r="X13" s="16"/>
      <c r="Y13" s="32">
        <f t="shared" si="4"/>
        <v>0</v>
      </c>
      <c r="Z13" s="32">
        <f t="shared" si="8"/>
        <v>0</v>
      </c>
      <c r="AA13" s="49">
        <f>VLOOKUP(Z13,Tables!$A$2:$B$32,2,0)</f>
        <v>0</v>
      </c>
      <c r="AB13" s="14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32">
        <f t="shared" si="5"/>
        <v>0</v>
      </c>
      <c r="AN13" s="32">
        <f t="shared" si="6"/>
        <v>0</v>
      </c>
      <c r="AO13" s="49">
        <f>VLOOKUP(AN13,Tables!$A$2:$B$32,2,0)</f>
        <v>0</v>
      </c>
      <c r="AP13" s="52">
        <f t="shared" si="9"/>
        <v>0</v>
      </c>
      <c r="AQ13" s="10" t="str">
        <f t="shared" si="7"/>
        <v/>
      </c>
    </row>
    <row r="14" spans="1:46" ht="20.100000000000001" customHeight="1" x14ac:dyDescent="0.25">
      <c r="A14" s="6"/>
      <c r="B14" s="12"/>
      <c r="C14" s="12"/>
      <c r="D14" s="12"/>
      <c r="E14" s="8"/>
      <c r="F14" s="14"/>
      <c r="G14" s="16"/>
      <c r="H14" s="16"/>
      <c r="I14" s="32">
        <f t="shared" si="2"/>
        <v>0</v>
      </c>
      <c r="J14" s="32">
        <f t="shared" si="0"/>
        <v>0</v>
      </c>
      <c r="K14" s="49">
        <f>VLOOKUP(J14,Tables!$A$2:$B$32,2,0)</f>
        <v>0</v>
      </c>
      <c r="L14" s="14"/>
      <c r="M14" s="16"/>
      <c r="N14" s="16"/>
      <c r="O14" s="16"/>
      <c r="P14" s="16"/>
      <c r="Q14" s="16"/>
      <c r="R14" s="32">
        <f t="shared" si="3"/>
        <v>0</v>
      </c>
      <c r="S14" s="32">
        <f t="shared" si="1"/>
        <v>0</v>
      </c>
      <c r="T14" s="49">
        <f>VLOOKUP(S14,Tables!$A$2:$B$32,2,0)</f>
        <v>0</v>
      </c>
      <c r="U14" s="14"/>
      <c r="V14" s="16"/>
      <c r="W14" s="16"/>
      <c r="X14" s="16"/>
      <c r="Y14" s="32">
        <f t="shared" si="4"/>
        <v>0</v>
      </c>
      <c r="Z14" s="32">
        <f t="shared" si="8"/>
        <v>0</v>
      </c>
      <c r="AA14" s="49">
        <f>VLOOKUP(Z14,Tables!$A$2:$B$32,2,0)</f>
        <v>0</v>
      </c>
      <c r="AB14" s="14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32">
        <f t="shared" si="5"/>
        <v>0</v>
      </c>
      <c r="AN14" s="32">
        <f t="shared" si="6"/>
        <v>0</v>
      </c>
      <c r="AO14" s="49">
        <f>VLOOKUP(AN14,Tables!$A$2:$B$32,2,0)</f>
        <v>0</v>
      </c>
      <c r="AP14" s="52">
        <f t="shared" si="9"/>
        <v>0</v>
      </c>
      <c r="AQ14" s="10" t="str">
        <f t="shared" si="7"/>
        <v/>
      </c>
    </row>
    <row r="15" spans="1:46" ht="20.100000000000001" customHeight="1" x14ac:dyDescent="0.25">
      <c r="A15" s="6"/>
      <c r="B15" s="12"/>
      <c r="C15" s="12"/>
      <c r="D15" s="12"/>
      <c r="E15" s="8"/>
      <c r="F15" s="14"/>
      <c r="G15" s="16"/>
      <c r="H15" s="16"/>
      <c r="I15" s="32">
        <f t="shared" si="2"/>
        <v>0</v>
      </c>
      <c r="J15" s="32">
        <f t="shared" si="0"/>
        <v>0</v>
      </c>
      <c r="K15" s="49">
        <f>VLOOKUP(J15,Tables!$A$2:$B$32,2,0)</f>
        <v>0</v>
      </c>
      <c r="L15" s="14"/>
      <c r="M15" s="16"/>
      <c r="N15" s="16"/>
      <c r="O15" s="16"/>
      <c r="P15" s="16"/>
      <c r="Q15" s="16"/>
      <c r="R15" s="32">
        <f t="shared" si="3"/>
        <v>0</v>
      </c>
      <c r="S15" s="32">
        <f t="shared" si="1"/>
        <v>0</v>
      </c>
      <c r="T15" s="49">
        <f>VLOOKUP(S15,Tables!$A$2:$B$32,2,0)</f>
        <v>0</v>
      </c>
      <c r="U15" s="14"/>
      <c r="V15" s="16"/>
      <c r="W15" s="16"/>
      <c r="X15" s="16"/>
      <c r="Y15" s="32">
        <f t="shared" si="4"/>
        <v>0</v>
      </c>
      <c r="Z15" s="32">
        <f t="shared" si="8"/>
        <v>0</v>
      </c>
      <c r="AA15" s="49">
        <f>VLOOKUP(Z15,Tables!$A$2:$B$32,2,0)</f>
        <v>0</v>
      </c>
      <c r="AB15" s="14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32">
        <f t="shared" si="5"/>
        <v>0</v>
      </c>
      <c r="AN15" s="32">
        <f t="shared" si="6"/>
        <v>0</v>
      </c>
      <c r="AO15" s="49">
        <f>VLOOKUP(AN15,Tables!$A$2:$B$32,2,0)</f>
        <v>0</v>
      </c>
      <c r="AP15" s="52">
        <f t="shared" si="9"/>
        <v>0</v>
      </c>
      <c r="AQ15" s="10" t="str">
        <f t="shared" si="7"/>
        <v/>
      </c>
    </row>
    <row r="16" spans="1:46" ht="20.100000000000001" customHeight="1" x14ac:dyDescent="0.25">
      <c r="A16" s="6"/>
      <c r="B16" s="12"/>
      <c r="C16" s="12"/>
      <c r="D16" s="12"/>
      <c r="E16" s="8"/>
      <c r="F16" s="14"/>
      <c r="G16" s="16"/>
      <c r="H16" s="16"/>
      <c r="I16" s="32">
        <f t="shared" si="2"/>
        <v>0</v>
      </c>
      <c r="J16" s="32">
        <f t="shared" si="0"/>
        <v>0</v>
      </c>
      <c r="K16" s="49">
        <f>VLOOKUP(J16,Tables!$A$2:$B$32,2,0)</f>
        <v>0</v>
      </c>
      <c r="L16" s="14"/>
      <c r="M16" s="16"/>
      <c r="N16" s="16"/>
      <c r="O16" s="16"/>
      <c r="P16" s="16"/>
      <c r="Q16" s="16"/>
      <c r="R16" s="32">
        <f t="shared" si="3"/>
        <v>0</v>
      </c>
      <c r="S16" s="32">
        <f t="shared" si="1"/>
        <v>0</v>
      </c>
      <c r="T16" s="49">
        <f>VLOOKUP(S16,Tables!$A$2:$B$32,2,0)</f>
        <v>0</v>
      </c>
      <c r="U16" s="14"/>
      <c r="V16" s="16"/>
      <c r="W16" s="16"/>
      <c r="X16" s="16"/>
      <c r="Y16" s="32">
        <f t="shared" si="4"/>
        <v>0</v>
      </c>
      <c r="Z16" s="32">
        <f t="shared" si="8"/>
        <v>0</v>
      </c>
      <c r="AA16" s="49">
        <f>VLOOKUP(Z16,Tables!$A$2:$B$32,2,0)</f>
        <v>0</v>
      </c>
      <c r="AB16" s="14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32">
        <f t="shared" si="5"/>
        <v>0</v>
      </c>
      <c r="AN16" s="32">
        <f t="shared" si="6"/>
        <v>0</v>
      </c>
      <c r="AO16" s="49">
        <f>VLOOKUP(AN16,Tables!$A$2:$B$32,2,0)</f>
        <v>0</v>
      </c>
      <c r="AP16" s="52">
        <f t="shared" si="9"/>
        <v>0</v>
      </c>
      <c r="AQ16" s="10" t="str">
        <f t="shared" si="7"/>
        <v/>
      </c>
    </row>
    <row r="17" spans="1:43" ht="20.100000000000001" customHeight="1" thickBot="1" x14ac:dyDescent="0.3">
      <c r="A17" s="7"/>
      <c r="B17" s="13"/>
      <c r="C17" s="13"/>
      <c r="D17" s="13"/>
      <c r="E17" s="9"/>
      <c r="F17" s="15"/>
      <c r="G17" s="17"/>
      <c r="H17" s="17"/>
      <c r="I17" s="33">
        <f t="shared" si="2"/>
        <v>0</v>
      </c>
      <c r="J17" s="33">
        <f t="shared" si="0"/>
        <v>0</v>
      </c>
      <c r="K17" s="50">
        <f>VLOOKUP(J17,Tables!$A$2:$B$32,2,0)</f>
        <v>0</v>
      </c>
      <c r="L17" s="15"/>
      <c r="M17" s="17"/>
      <c r="N17" s="17"/>
      <c r="O17" s="17"/>
      <c r="P17" s="17"/>
      <c r="Q17" s="17"/>
      <c r="R17" s="33">
        <f t="shared" si="3"/>
        <v>0</v>
      </c>
      <c r="S17" s="33">
        <f t="shared" si="1"/>
        <v>0</v>
      </c>
      <c r="T17" s="50">
        <f>VLOOKUP(S17,Tables!$A$2:$B$32,2,0)</f>
        <v>0</v>
      </c>
      <c r="U17" s="15"/>
      <c r="V17" s="17"/>
      <c r="W17" s="17"/>
      <c r="X17" s="17"/>
      <c r="Y17" s="33">
        <f>SUM(U17:X17)</f>
        <v>0</v>
      </c>
      <c r="Z17" s="33">
        <f t="shared" si="8"/>
        <v>0</v>
      </c>
      <c r="AA17" s="50">
        <f>VLOOKUP(Z17,Tables!$A$2:$B$32,2,0)</f>
        <v>0</v>
      </c>
      <c r="AB17" s="15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33">
        <f t="shared" si="5"/>
        <v>0</v>
      </c>
      <c r="AN17" s="33">
        <f t="shared" si="6"/>
        <v>0</v>
      </c>
      <c r="AO17" s="50">
        <f>VLOOKUP(AN17,Tables!$A$2:$B$32,2,0)</f>
        <v>0</v>
      </c>
      <c r="AP17" s="53">
        <f t="shared" si="9"/>
        <v>0</v>
      </c>
      <c r="AQ17" s="11" t="str">
        <f t="shared" si="7"/>
        <v/>
      </c>
    </row>
    <row r="18" spans="1:43" ht="30" customHeight="1" x14ac:dyDescent="0.3">
      <c r="B18" s="79" t="s">
        <v>1504</v>
      </c>
      <c r="C18" s="79" t="s">
        <v>1636</v>
      </c>
    </row>
    <row r="19" spans="1:43" x14ac:dyDescent="0.25">
      <c r="AP19" s="59">
        <f>SUM(AP7:AP17)</f>
        <v>60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  <ignoredErrors>
    <ignoredError sqref="I7:I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B3EF2-ECAE-444F-B691-DA1989C400A6}">
  <sheetPr>
    <pageSetUpPr fitToPage="1"/>
  </sheetPr>
  <dimension ref="A1:AT18"/>
  <sheetViews>
    <sheetView zoomScaleNormal="100" workbookViewId="0">
      <pane xSplit="5" ySplit="6" topLeftCell="I7" activePane="bottomRight" state="frozen"/>
      <selection pane="topRight" activeCell="F1" sqref="F1"/>
      <selection pane="bottomLeft" activeCell="A7" sqref="A7"/>
      <selection pane="bottomRight" activeCell="AQ7" sqref="AQ7"/>
    </sheetView>
  </sheetViews>
  <sheetFormatPr defaultRowHeight="15" outlineLevelCol="1" x14ac:dyDescent="0.25"/>
  <cols>
    <col min="1" max="1" width="6.7109375" customWidth="1"/>
    <col min="2" max="2" width="24.5703125" bestFit="1" customWidth="1"/>
    <col min="3" max="3" width="18.7109375" bestFit="1" customWidth="1"/>
    <col min="4" max="4" width="31.5703125" bestFit="1" customWidth="1"/>
    <col min="5" max="5" width="7.7109375" customWidth="1"/>
    <col min="6" max="8" width="9.7109375" hidden="1" customWidth="1" outlineLevel="1"/>
    <col min="9" max="9" width="8.7109375" customWidth="1" collapsed="1"/>
    <col min="10" max="11" width="8.7109375" customWidth="1"/>
    <col min="12" max="17" width="9.7109375" hidden="1" customWidth="1" outlineLevel="1"/>
    <col min="18" max="18" width="8.7109375" customWidth="1" collapsed="1"/>
    <col min="19" max="20" width="8.7109375" customWidth="1"/>
    <col min="21" max="24" width="9.7109375" hidden="1" customWidth="1" outlineLevel="1"/>
    <col min="25" max="25" width="8.7109375" customWidth="1" collapsed="1"/>
    <col min="26" max="27" width="8.7109375" customWidth="1"/>
    <col min="28" max="38" width="9.7109375" hidden="1" customWidth="1" outlineLevel="1"/>
    <col min="39" max="39" width="8.7109375" hidden="1" customWidth="1" collapsed="1"/>
    <col min="40" max="41" width="8.7109375" hidden="1" customWidth="1"/>
    <col min="42" max="43" width="8.7109375" customWidth="1"/>
  </cols>
  <sheetData>
    <row r="1" spans="1:46" ht="30" customHeight="1" x14ac:dyDescent="0.4">
      <c r="A1" s="89" t="s">
        <v>104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6" ht="30" customHeight="1" x14ac:dyDescent="0.4">
      <c r="A2" s="89" t="str">
        <f>VLOOKUP($A$7,Tables!$D$2:$H$45,3,0)</f>
        <v>Show Horse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6" ht="30" customHeight="1" x14ac:dyDescent="0.4">
      <c r="A3" s="89" t="str">
        <f>VLOOKUP($A$7,Tables!$D$2:$H$45,2,0)</f>
        <v>Primary Show Hack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6" ht="15.75" thickBot="1" x14ac:dyDescent="0.3"/>
    <row r="5" spans="1:46" ht="15.75" thickBot="1" x14ac:dyDescent="0.3">
      <c r="E5" s="58"/>
      <c r="F5" s="56" t="s">
        <v>10</v>
      </c>
      <c r="G5" s="57"/>
      <c r="H5" s="57"/>
      <c r="I5" s="54" t="s">
        <v>10</v>
      </c>
      <c r="J5" s="54"/>
      <c r="K5" s="55"/>
      <c r="L5" s="44" t="s">
        <v>1563</v>
      </c>
      <c r="M5" s="45"/>
      <c r="N5" s="45"/>
      <c r="O5" s="45"/>
      <c r="P5" s="45"/>
      <c r="Q5" s="45"/>
      <c r="R5" s="54" t="s">
        <v>1563</v>
      </c>
      <c r="S5" s="54"/>
      <c r="T5" s="55"/>
      <c r="U5" s="42" t="s">
        <v>1562</v>
      </c>
      <c r="V5" s="43"/>
      <c r="W5" s="43"/>
      <c r="X5" s="43"/>
      <c r="Y5" s="54" t="s">
        <v>1562</v>
      </c>
      <c r="Z5" s="54"/>
      <c r="AA5" s="55"/>
      <c r="AB5" s="46" t="s">
        <v>1561</v>
      </c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54" t="s">
        <v>1561</v>
      </c>
      <c r="AN5" s="54"/>
      <c r="AO5" s="55"/>
      <c r="AP5" s="34"/>
    </row>
    <row r="6" spans="1:46" s="5" customFormat="1" ht="75" x14ac:dyDescent="0.25">
      <c r="A6" s="18" t="s">
        <v>9</v>
      </c>
      <c r="B6" s="19" t="s">
        <v>10</v>
      </c>
      <c r="C6" s="19" t="s">
        <v>115</v>
      </c>
      <c r="D6" s="19" t="s">
        <v>116</v>
      </c>
      <c r="E6" s="20" t="s">
        <v>18</v>
      </c>
      <c r="F6" s="47" t="s">
        <v>1514</v>
      </c>
      <c r="G6" s="29" t="s">
        <v>1511</v>
      </c>
      <c r="H6" s="29" t="s">
        <v>1515</v>
      </c>
      <c r="I6" s="27" t="s">
        <v>1516</v>
      </c>
      <c r="J6" s="27" t="s">
        <v>1534</v>
      </c>
      <c r="K6" s="48" t="s">
        <v>1535</v>
      </c>
      <c r="L6" s="31" t="s">
        <v>1517</v>
      </c>
      <c r="M6" s="30" t="s">
        <v>1518</v>
      </c>
      <c r="N6" s="30" t="s">
        <v>1519</v>
      </c>
      <c r="O6" s="30" t="s">
        <v>1520</v>
      </c>
      <c r="P6" s="30" t="s">
        <v>1511</v>
      </c>
      <c r="Q6" s="30" t="s">
        <v>1512</v>
      </c>
      <c r="R6" s="27" t="s">
        <v>1521</v>
      </c>
      <c r="S6" s="27" t="s">
        <v>1536</v>
      </c>
      <c r="T6" s="48" t="s">
        <v>1537</v>
      </c>
      <c r="U6" s="47" t="s">
        <v>1509</v>
      </c>
      <c r="V6" s="29" t="s">
        <v>1510</v>
      </c>
      <c r="W6" s="29" t="s">
        <v>1511</v>
      </c>
      <c r="X6" s="29" t="s">
        <v>1512</v>
      </c>
      <c r="Y6" s="28" t="s">
        <v>1513</v>
      </c>
      <c r="Z6" s="28" t="s">
        <v>1532</v>
      </c>
      <c r="AA6" s="51" t="s">
        <v>1533</v>
      </c>
      <c r="AB6" s="31" t="s">
        <v>1522</v>
      </c>
      <c r="AC6" s="30" t="s">
        <v>1523</v>
      </c>
      <c r="AD6" s="30" t="s">
        <v>1524</v>
      </c>
      <c r="AE6" s="30" t="s">
        <v>1525</v>
      </c>
      <c r="AF6" s="30" t="s">
        <v>1525</v>
      </c>
      <c r="AG6" s="30" t="s">
        <v>1524</v>
      </c>
      <c r="AH6" s="30" t="s">
        <v>1523</v>
      </c>
      <c r="AI6" s="30" t="s">
        <v>1522</v>
      </c>
      <c r="AJ6" s="30" t="s">
        <v>1526</v>
      </c>
      <c r="AK6" s="30" t="s">
        <v>1527</v>
      </c>
      <c r="AL6" s="30" t="s">
        <v>1528</v>
      </c>
      <c r="AM6" s="27" t="s">
        <v>1529</v>
      </c>
      <c r="AN6" s="27" t="s">
        <v>1530</v>
      </c>
      <c r="AO6" s="48" t="s">
        <v>1531</v>
      </c>
      <c r="AP6" s="28" t="s">
        <v>1538</v>
      </c>
      <c r="AQ6" s="20" t="s">
        <v>14</v>
      </c>
    </row>
    <row r="7" spans="1:46" ht="20.100000000000001" customHeight="1" x14ac:dyDescent="0.25">
      <c r="A7" s="6" t="s">
        <v>72</v>
      </c>
      <c r="B7" s="12" t="s">
        <v>119</v>
      </c>
      <c r="C7" s="12" t="s">
        <v>1571</v>
      </c>
      <c r="D7" s="12" t="s">
        <v>1572</v>
      </c>
      <c r="E7" s="8">
        <v>2126</v>
      </c>
      <c r="F7" s="14">
        <v>56</v>
      </c>
      <c r="G7" s="16">
        <v>18</v>
      </c>
      <c r="H7" s="16">
        <v>18</v>
      </c>
      <c r="I7" s="32">
        <f>SUM(F7:H7)</f>
        <v>92</v>
      </c>
      <c r="J7" s="32">
        <f t="shared" ref="J7:J16" si="0">IF(I7&gt;0,RANK(I7,$I$7:$I$16,0),0)</f>
        <v>1</v>
      </c>
      <c r="K7" s="49">
        <f>VLOOKUP(J7,Tables!$A$2:$B$32,2,0)</f>
        <v>30</v>
      </c>
      <c r="L7" s="14">
        <v>10</v>
      </c>
      <c r="M7" s="16">
        <v>10</v>
      </c>
      <c r="N7" s="16">
        <v>7</v>
      </c>
      <c r="O7" s="16">
        <v>8</v>
      </c>
      <c r="P7" s="16">
        <v>8</v>
      </c>
      <c r="Q7" s="16">
        <v>20</v>
      </c>
      <c r="R7" s="32">
        <f>SUM(L7:Q7)</f>
        <v>63</v>
      </c>
      <c r="S7" s="32">
        <f t="shared" ref="S7:S16" si="1">IF(R7&gt;0,RANK(R7,$R$7:$R$16,0),0)</f>
        <v>1</v>
      </c>
      <c r="T7" s="49">
        <f>VLOOKUP(S7,Tables!$A$2:$B$32,2,0)</f>
        <v>30</v>
      </c>
      <c r="U7" s="14">
        <v>26</v>
      </c>
      <c r="V7" s="16">
        <v>26</v>
      </c>
      <c r="W7" s="16">
        <v>17</v>
      </c>
      <c r="X7" s="16">
        <v>18</v>
      </c>
      <c r="Y7" s="32">
        <f>SUM(U7:X7)</f>
        <v>87</v>
      </c>
      <c r="Z7" s="32">
        <f t="shared" ref="Z7:Z16" si="2">IF(Y7&gt;0,RANK(Y7,$Y$7:$Y$16,0),0)</f>
        <v>2</v>
      </c>
      <c r="AA7" s="49">
        <f>VLOOKUP(Z7,Tables!$A$2:$B$32,2,0)</f>
        <v>29</v>
      </c>
      <c r="AB7" s="14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32">
        <f>SUM(AB7:AL7)</f>
        <v>0</v>
      </c>
      <c r="AN7" s="32">
        <f t="shared" ref="AN7:AN16" si="3">IF(AM7&gt;0,RANK(AM7,$AM$7:$AM$16,0),0)</f>
        <v>0</v>
      </c>
      <c r="AO7" s="49">
        <f>VLOOKUP(AN7,Tables!$A$2:$B$32,2,0)</f>
        <v>0</v>
      </c>
      <c r="AP7" s="52">
        <f>AO7+T7+K7+AA7</f>
        <v>89</v>
      </c>
      <c r="AQ7" s="10">
        <f t="shared" ref="AQ7:AQ16" si="4">IFERROR(IF(AP7&gt;0,RANK(AP7,$AP$7:$AP$16,0),""),"")</f>
        <v>1</v>
      </c>
      <c r="AS7" s="59">
        <f>AO7+AA7+T7+K7</f>
        <v>89</v>
      </c>
      <c r="AT7" s="59">
        <f>AS7-AP7</f>
        <v>0</v>
      </c>
    </row>
    <row r="8" spans="1:46" ht="20.100000000000001" customHeight="1" x14ac:dyDescent="0.25">
      <c r="A8" s="6" t="s">
        <v>72</v>
      </c>
      <c r="B8" s="12" t="s">
        <v>1575</v>
      </c>
      <c r="C8" s="12" t="s">
        <v>1576</v>
      </c>
      <c r="D8" s="12" t="s">
        <v>1577</v>
      </c>
      <c r="E8" s="8">
        <v>6787</v>
      </c>
      <c r="F8" s="14">
        <v>52</v>
      </c>
      <c r="G8" s="16">
        <v>16</v>
      </c>
      <c r="H8" s="16">
        <v>18</v>
      </c>
      <c r="I8" s="32">
        <f t="shared" ref="I8:I16" si="5">SUM(F8:H8)</f>
        <v>86</v>
      </c>
      <c r="J8" s="32">
        <f t="shared" si="0"/>
        <v>2</v>
      </c>
      <c r="K8" s="49">
        <f>VLOOKUP(J8,Tables!$A$2:$B$32,2,0)</f>
        <v>29</v>
      </c>
      <c r="L8" s="14">
        <v>9</v>
      </c>
      <c r="M8" s="16">
        <v>10</v>
      </c>
      <c r="N8" s="16">
        <v>6</v>
      </c>
      <c r="O8" s="16">
        <v>8</v>
      </c>
      <c r="P8" s="16">
        <v>8</v>
      </c>
      <c r="Q8" s="16">
        <v>19</v>
      </c>
      <c r="R8" s="32">
        <f t="shared" ref="R8:R16" si="6">SUM(L8:Q8)</f>
        <v>60</v>
      </c>
      <c r="S8" s="32">
        <f t="shared" si="1"/>
        <v>2</v>
      </c>
      <c r="T8" s="49">
        <f>VLOOKUP(S8,Tables!$A$2:$B$32,2,0)</f>
        <v>29</v>
      </c>
      <c r="U8" s="14">
        <v>28</v>
      </c>
      <c r="V8" s="16">
        <v>28</v>
      </c>
      <c r="W8" s="16">
        <v>19</v>
      </c>
      <c r="X8" s="16">
        <v>18</v>
      </c>
      <c r="Y8" s="32">
        <f t="shared" ref="Y8:Y15" si="7">SUM(U8:X8)</f>
        <v>93</v>
      </c>
      <c r="Z8" s="32">
        <f t="shared" si="2"/>
        <v>1</v>
      </c>
      <c r="AA8" s="49">
        <f>VLOOKUP(Z8,Tables!$A$2:$B$32,2,0)</f>
        <v>30</v>
      </c>
      <c r="AB8" s="14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32">
        <f t="shared" ref="AM8:AM16" si="8">SUM(AB8:AL8)</f>
        <v>0</v>
      </c>
      <c r="AN8" s="32">
        <f t="shared" si="3"/>
        <v>0</v>
      </c>
      <c r="AO8" s="49">
        <f>VLOOKUP(AN8,Tables!$A$2:$B$32,2,0)</f>
        <v>0</v>
      </c>
      <c r="AP8" s="52">
        <f>AO8+T8+K8+AA8</f>
        <v>88</v>
      </c>
      <c r="AQ8" s="10">
        <f t="shared" si="4"/>
        <v>2</v>
      </c>
    </row>
    <row r="9" spans="1:46" ht="20.100000000000001" customHeight="1" x14ac:dyDescent="0.25">
      <c r="A9" s="6"/>
      <c r="B9" s="12"/>
      <c r="C9" s="12"/>
      <c r="D9" s="12"/>
      <c r="E9" s="8"/>
      <c r="F9" s="14"/>
      <c r="G9" s="16"/>
      <c r="H9" s="16"/>
      <c r="I9" s="32">
        <f t="shared" si="5"/>
        <v>0</v>
      </c>
      <c r="J9" s="32">
        <f t="shared" si="0"/>
        <v>0</v>
      </c>
      <c r="K9" s="49">
        <f>VLOOKUP(J9,Tables!$A$2:$B$32,2,0)</f>
        <v>0</v>
      </c>
      <c r="L9" s="14"/>
      <c r="M9" s="16"/>
      <c r="N9" s="16"/>
      <c r="O9" s="16"/>
      <c r="P9" s="16"/>
      <c r="Q9" s="16"/>
      <c r="R9" s="32">
        <f t="shared" si="6"/>
        <v>0</v>
      </c>
      <c r="S9" s="32">
        <f t="shared" si="1"/>
        <v>0</v>
      </c>
      <c r="T9" s="49">
        <f>VLOOKUP(S9,Tables!$A$2:$B$32,2,0)</f>
        <v>0</v>
      </c>
      <c r="U9" s="14"/>
      <c r="V9" s="16"/>
      <c r="W9" s="16"/>
      <c r="X9" s="16"/>
      <c r="Y9" s="32">
        <f t="shared" si="7"/>
        <v>0</v>
      </c>
      <c r="Z9" s="32">
        <f t="shared" si="2"/>
        <v>0</v>
      </c>
      <c r="AA9" s="49">
        <f>VLOOKUP(Z9,Tables!$A$2:$B$32,2,0)</f>
        <v>0</v>
      </c>
      <c r="AB9" s="14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32">
        <f t="shared" si="8"/>
        <v>0</v>
      </c>
      <c r="AN9" s="32">
        <f t="shared" si="3"/>
        <v>0</v>
      </c>
      <c r="AO9" s="49">
        <f>VLOOKUP(AN9,Tables!$A$2:$B$32,2,0)</f>
        <v>0</v>
      </c>
      <c r="AP9" s="52">
        <f t="shared" ref="AP9:AP16" si="9">IFERROR(AO9+T9+K9+AA9,"")</f>
        <v>0</v>
      </c>
      <c r="AQ9" s="10" t="str">
        <f t="shared" si="4"/>
        <v/>
      </c>
    </row>
    <row r="10" spans="1:46" ht="20.100000000000001" customHeight="1" x14ac:dyDescent="0.25">
      <c r="A10" s="6"/>
      <c r="B10" s="12"/>
      <c r="C10" s="12"/>
      <c r="D10" s="12"/>
      <c r="E10" s="8"/>
      <c r="F10" s="14"/>
      <c r="G10" s="16"/>
      <c r="H10" s="16"/>
      <c r="I10" s="32">
        <f t="shared" si="5"/>
        <v>0</v>
      </c>
      <c r="J10" s="32">
        <f t="shared" si="0"/>
        <v>0</v>
      </c>
      <c r="K10" s="49">
        <f>VLOOKUP(J10,Tables!$A$2:$B$32,2,0)</f>
        <v>0</v>
      </c>
      <c r="L10" s="14"/>
      <c r="M10" s="16"/>
      <c r="N10" s="16"/>
      <c r="O10" s="16"/>
      <c r="P10" s="16"/>
      <c r="Q10" s="16"/>
      <c r="R10" s="32">
        <f t="shared" si="6"/>
        <v>0</v>
      </c>
      <c r="S10" s="32">
        <f t="shared" si="1"/>
        <v>0</v>
      </c>
      <c r="T10" s="49">
        <f>VLOOKUP(S10,Tables!$A$2:$B$32,2,0)</f>
        <v>0</v>
      </c>
      <c r="U10" s="14"/>
      <c r="V10" s="16"/>
      <c r="W10" s="16"/>
      <c r="X10" s="16"/>
      <c r="Y10" s="32">
        <f t="shared" si="7"/>
        <v>0</v>
      </c>
      <c r="Z10" s="32">
        <f t="shared" si="2"/>
        <v>0</v>
      </c>
      <c r="AA10" s="49">
        <f>VLOOKUP(Z10,Tables!$A$2:$B$32,2,0)</f>
        <v>0</v>
      </c>
      <c r="AB10" s="14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32">
        <f t="shared" si="8"/>
        <v>0</v>
      </c>
      <c r="AN10" s="32">
        <f t="shared" si="3"/>
        <v>0</v>
      </c>
      <c r="AO10" s="49">
        <f>VLOOKUP(AN10,Tables!$A$2:$B$32,2,0)</f>
        <v>0</v>
      </c>
      <c r="AP10" s="52">
        <f t="shared" si="9"/>
        <v>0</v>
      </c>
      <c r="AQ10" s="10" t="str">
        <f t="shared" si="4"/>
        <v/>
      </c>
    </row>
    <row r="11" spans="1:46" ht="20.100000000000001" customHeight="1" x14ac:dyDescent="0.25">
      <c r="A11" s="6"/>
      <c r="B11" s="12"/>
      <c r="C11" s="12"/>
      <c r="D11" s="12"/>
      <c r="E11" s="8"/>
      <c r="F11" s="14"/>
      <c r="G11" s="16"/>
      <c r="H11" s="16"/>
      <c r="I11" s="32">
        <f t="shared" si="5"/>
        <v>0</v>
      </c>
      <c r="J11" s="32">
        <f t="shared" si="0"/>
        <v>0</v>
      </c>
      <c r="K11" s="49">
        <f>VLOOKUP(J11,Tables!$A$2:$B$32,2,0)</f>
        <v>0</v>
      </c>
      <c r="L11" s="14"/>
      <c r="M11" s="16"/>
      <c r="N11" s="16"/>
      <c r="O11" s="16"/>
      <c r="P11" s="16"/>
      <c r="Q11" s="16"/>
      <c r="R11" s="32">
        <f t="shared" si="6"/>
        <v>0</v>
      </c>
      <c r="S11" s="32">
        <f t="shared" si="1"/>
        <v>0</v>
      </c>
      <c r="T11" s="49">
        <f>VLOOKUP(S11,Tables!$A$2:$B$32,2,0)</f>
        <v>0</v>
      </c>
      <c r="U11" s="14"/>
      <c r="V11" s="16"/>
      <c r="W11" s="16"/>
      <c r="X11" s="16"/>
      <c r="Y11" s="32">
        <f t="shared" si="7"/>
        <v>0</v>
      </c>
      <c r="Z11" s="32">
        <f t="shared" si="2"/>
        <v>0</v>
      </c>
      <c r="AA11" s="49">
        <f>VLOOKUP(Z11,Tables!$A$2:$B$32,2,0)</f>
        <v>0</v>
      </c>
      <c r="AB11" s="14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32">
        <f t="shared" si="8"/>
        <v>0</v>
      </c>
      <c r="AN11" s="32">
        <f t="shared" si="3"/>
        <v>0</v>
      </c>
      <c r="AO11" s="49">
        <f>VLOOKUP(AN11,Tables!$A$2:$B$32,2,0)</f>
        <v>0</v>
      </c>
      <c r="AP11" s="52">
        <f t="shared" si="9"/>
        <v>0</v>
      </c>
      <c r="AQ11" s="10" t="str">
        <f t="shared" si="4"/>
        <v/>
      </c>
    </row>
    <row r="12" spans="1:46" ht="20.100000000000001" customHeight="1" x14ac:dyDescent="0.25">
      <c r="A12" s="6"/>
      <c r="B12" s="12"/>
      <c r="C12" s="12"/>
      <c r="D12" s="12"/>
      <c r="E12" s="8"/>
      <c r="F12" s="14"/>
      <c r="G12" s="16"/>
      <c r="H12" s="16"/>
      <c r="I12" s="32">
        <f t="shared" si="5"/>
        <v>0</v>
      </c>
      <c r="J12" s="32">
        <f t="shared" si="0"/>
        <v>0</v>
      </c>
      <c r="K12" s="49">
        <f>VLOOKUP(J12,Tables!$A$2:$B$32,2,0)</f>
        <v>0</v>
      </c>
      <c r="L12" s="14"/>
      <c r="M12" s="16"/>
      <c r="N12" s="16"/>
      <c r="O12" s="16"/>
      <c r="P12" s="16"/>
      <c r="Q12" s="16"/>
      <c r="R12" s="32">
        <f t="shared" si="6"/>
        <v>0</v>
      </c>
      <c r="S12" s="32">
        <f t="shared" si="1"/>
        <v>0</v>
      </c>
      <c r="T12" s="49">
        <f>VLOOKUP(S12,Tables!$A$2:$B$32,2,0)</f>
        <v>0</v>
      </c>
      <c r="U12" s="14"/>
      <c r="V12" s="16"/>
      <c r="W12" s="16"/>
      <c r="X12" s="16"/>
      <c r="Y12" s="32">
        <f t="shared" si="7"/>
        <v>0</v>
      </c>
      <c r="Z12" s="32">
        <f t="shared" si="2"/>
        <v>0</v>
      </c>
      <c r="AA12" s="49">
        <f>VLOOKUP(Z12,Tables!$A$2:$B$32,2,0)</f>
        <v>0</v>
      </c>
      <c r="AB12" s="14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32">
        <f t="shared" si="8"/>
        <v>0</v>
      </c>
      <c r="AN12" s="32">
        <f t="shared" si="3"/>
        <v>0</v>
      </c>
      <c r="AO12" s="49">
        <f>VLOOKUP(AN12,Tables!$A$2:$B$32,2,0)</f>
        <v>0</v>
      </c>
      <c r="AP12" s="52">
        <f t="shared" si="9"/>
        <v>0</v>
      </c>
      <c r="AQ12" s="10" t="str">
        <f t="shared" si="4"/>
        <v/>
      </c>
    </row>
    <row r="13" spans="1:46" ht="20.100000000000001" customHeight="1" x14ac:dyDescent="0.25">
      <c r="A13" s="6"/>
      <c r="B13" s="12"/>
      <c r="C13" s="12"/>
      <c r="D13" s="12"/>
      <c r="E13" s="8"/>
      <c r="F13" s="14"/>
      <c r="G13" s="16"/>
      <c r="H13" s="16"/>
      <c r="I13" s="32">
        <f t="shared" si="5"/>
        <v>0</v>
      </c>
      <c r="J13" s="32">
        <f t="shared" si="0"/>
        <v>0</v>
      </c>
      <c r="K13" s="49">
        <f>VLOOKUP(J13,Tables!$A$2:$B$32,2,0)</f>
        <v>0</v>
      </c>
      <c r="L13" s="14"/>
      <c r="M13" s="16"/>
      <c r="N13" s="16"/>
      <c r="O13" s="16"/>
      <c r="P13" s="16"/>
      <c r="Q13" s="16"/>
      <c r="R13" s="32">
        <f t="shared" si="6"/>
        <v>0</v>
      </c>
      <c r="S13" s="32">
        <f t="shared" si="1"/>
        <v>0</v>
      </c>
      <c r="T13" s="49">
        <f>VLOOKUP(S13,Tables!$A$2:$B$32,2,0)</f>
        <v>0</v>
      </c>
      <c r="U13" s="14"/>
      <c r="V13" s="16"/>
      <c r="W13" s="16"/>
      <c r="X13" s="16"/>
      <c r="Y13" s="32">
        <f t="shared" si="7"/>
        <v>0</v>
      </c>
      <c r="Z13" s="32">
        <f t="shared" si="2"/>
        <v>0</v>
      </c>
      <c r="AA13" s="49">
        <f>VLOOKUP(Z13,Tables!$A$2:$B$32,2,0)</f>
        <v>0</v>
      </c>
      <c r="AB13" s="14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32">
        <f t="shared" si="8"/>
        <v>0</v>
      </c>
      <c r="AN13" s="32">
        <f t="shared" si="3"/>
        <v>0</v>
      </c>
      <c r="AO13" s="49">
        <f>VLOOKUP(AN13,Tables!$A$2:$B$32,2,0)</f>
        <v>0</v>
      </c>
      <c r="AP13" s="52">
        <f t="shared" si="9"/>
        <v>0</v>
      </c>
      <c r="AQ13" s="10" t="str">
        <f t="shared" si="4"/>
        <v/>
      </c>
    </row>
    <row r="14" spans="1:46" ht="20.100000000000001" customHeight="1" x14ac:dyDescent="0.25">
      <c r="A14" s="6"/>
      <c r="B14" s="12"/>
      <c r="C14" s="12"/>
      <c r="D14" s="12"/>
      <c r="E14" s="8"/>
      <c r="F14" s="14"/>
      <c r="G14" s="16"/>
      <c r="H14" s="16"/>
      <c r="I14" s="32">
        <f t="shared" si="5"/>
        <v>0</v>
      </c>
      <c r="J14" s="32">
        <f t="shared" si="0"/>
        <v>0</v>
      </c>
      <c r="K14" s="49">
        <f>VLOOKUP(J14,Tables!$A$2:$B$32,2,0)</f>
        <v>0</v>
      </c>
      <c r="L14" s="14"/>
      <c r="M14" s="16"/>
      <c r="N14" s="16"/>
      <c r="O14" s="16"/>
      <c r="P14" s="16"/>
      <c r="Q14" s="16"/>
      <c r="R14" s="32">
        <f t="shared" si="6"/>
        <v>0</v>
      </c>
      <c r="S14" s="32">
        <f t="shared" si="1"/>
        <v>0</v>
      </c>
      <c r="T14" s="49">
        <f>VLOOKUP(S14,Tables!$A$2:$B$32,2,0)</f>
        <v>0</v>
      </c>
      <c r="U14" s="14"/>
      <c r="V14" s="16"/>
      <c r="W14" s="16"/>
      <c r="X14" s="16"/>
      <c r="Y14" s="32">
        <f t="shared" si="7"/>
        <v>0</v>
      </c>
      <c r="Z14" s="32">
        <f t="shared" si="2"/>
        <v>0</v>
      </c>
      <c r="AA14" s="49">
        <f>VLOOKUP(Z14,Tables!$A$2:$B$32,2,0)</f>
        <v>0</v>
      </c>
      <c r="AB14" s="14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32">
        <f t="shared" si="8"/>
        <v>0</v>
      </c>
      <c r="AN14" s="32">
        <f t="shared" si="3"/>
        <v>0</v>
      </c>
      <c r="AO14" s="49">
        <f>VLOOKUP(AN14,Tables!$A$2:$B$32,2,0)</f>
        <v>0</v>
      </c>
      <c r="AP14" s="52">
        <f t="shared" si="9"/>
        <v>0</v>
      </c>
      <c r="AQ14" s="10" t="str">
        <f t="shared" si="4"/>
        <v/>
      </c>
    </row>
    <row r="15" spans="1:46" ht="20.100000000000001" customHeight="1" x14ac:dyDescent="0.25">
      <c r="A15" s="6"/>
      <c r="B15" s="12"/>
      <c r="C15" s="12"/>
      <c r="D15" s="12"/>
      <c r="E15" s="8"/>
      <c r="F15" s="14"/>
      <c r="G15" s="16"/>
      <c r="H15" s="16"/>
      <c r="I15" s="32">
        <f t="shared" si="5"/>
        <v>0</v>
      </c>
      <c r="J15" s="32">
        <f t="shared" si="0"/>
        <v>0</v>
      </c>
      <c r="K15" s="49">
        <f>VLOOKUP(J15,Tables!$A$2:$B$32,2,0)</f>
        <v>0</v>
      </c>
      <c r="L15" s="14"/>
      <c r="M15" s="16"/>
      <c r="N15" s="16"/>
      <c r="O15" s="16"/>
      <c r="P15" s="16"/>
      <c r="Q15" s="16"/>
      <c r="R15" s="32">
        <f t="shared" si="6"/>
        <v>0</v>
      </c>
      <c r="S15" s="32">
        <f t="shared" si="1"/>
        <v>0</v>
      </c>
      <c r="T15" s="49">
        <f>VLOOKUP(S15,Tables!$A$2:$B$32,2,0)</f>
        <v>0</v>
      </c>
      <c r="U15" s="14"/>
      <c r="V15" s="16"/>
      <c r="W15" s="16"/>
      <c r="X15" s="16"/>
      <c r="Y15" s="32">
        <f t="shared" si="7"/>
        <v>0</v>
      </c>
      <c r="Z15" s="32">
        <f t="shared" si="2"/>
        <v>0</v>
      </c>
      <c r="AA15" s="49">
        <f>VLOOKUP(Z15,Tables!$A$2:$B$32,2,0)</f>
        <v>0</v>
      </c>
      <c r="AB15" s="14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32">
        <f t="shared" si="8"/>
        <v>0</v>
      </c>
      <c r="AN15" s="32">
        <f t="shared" si="3"/>
        <v>0</v>
      </c>
      <c r="AO15" s="49">
        <f>VLOOKUP(AN15,Tables!$A$2:$B$32,2,0)</f>
        <v>0</v>
      </c>
      <c r="AP15" s="52">
        <f t="shared" si="9"/>
        <v>0</v>
      </c>
      <c r="AQ15" s="10" t="str">
        <f t="shared" si="4"/>
        <v/>
      </c>
    </row>
    <row r="16" spans="1:46" ht="20.100000000000001" customHeight="1" thickBot="1" x14ac:dyDescent="0.3">
      <c r="A16" s="7"/>
      <c r="B16" s="13"/>
      <c r="C16" s="13"/>
      <c r="D16" s="13"/>
      <c r="E16" s="9"/>
      <c r="F16" s="15"/>
      <c r="G16" s="17"/>
      <c r="H16" s="17"/>
      <c r="I16" s="33">
        <f t="shared" si="5"/>
        <v>0</v>
      </c>
      <c r="J16" s="33">
        <f t="shared" si="0"/>
        <v>0</v>
      </c>
      <c r="K16" s="50">
        <f>VLOOKUP(J16,Tables!$A$2:$B$32,2,0)</f>
        <v>0</v>
      </c>
      <c r="L16" s="15"/>
      <c r="M16" s="17"/>
      <c r="N16" s="17"/>
      <c r="O16" s="17"/>
      <c r="P16" s="17"/>
      <c r="Q16" s="17"/>
      <c r="R16" s="33">
        <f t="shared" si="6"/>
        <v>0</v>
      </c>
      <c r="S16" s="33">
        <f t="shared" si="1"/>
        <v>0</v>
      </c>
      <c r="T16" s="50">
        <f>VLOOKUP(S16,Tables!$A$2:$B$32,2,0)</f>
        <v>0</v>
      </c>
      <c r="U16" s="15"/>
      <c r="V16" s="17"/>
      <c r="W16" s="17"/>
      <c r="X16" s="17"/>
      <c r="Y16" s="33">
        <f>SUM(U16:X16)</f>
        <v>0</v>
      </c>
      <c r="Z16" s="33">
        <f t="shared" si="2"/>
        <v>0</v>
      </c>
      <c r="AA16" s="50">
        <f>VLOOKUP(Z16,Tables!$A$2:$B$32,2,0)</f>
        <v>0</v>
      </c>
      <c r="AB16" s="15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33">
        <f t="shared" si="8"/>
        <v>0</v>
      </c>
      <c r="AN16" s="33">
        <f t="shared" si="3"/>
        <v>0</v>
      </c>
      <c r="AO16" s="50">
        <f>VLOOKUP(AN16,Tables!$A$2:$B$32,2,0)</f>
        <v>0</v>
      </c>
      <c r="AP16" s="53">
        <f t="shared" si="9"/>
        <v>0</v>
      </c>
      <c r="AQ16" s="11" t="str">
        <f t="shared" si="4"/>
        <v/>
      </c>
    </row>
    <row r="17" spans="2:43" ht="30" customHeight="1" x14ac:dyDescent="0.3">
      <c r="B17" s="79" t="s">
        <v>1504</v>
      </c>
      <c r="C17" s="79" t="s">
        <v>1636</v>
      </c>
      <c r="AQ17" t="str">
        <f>IFERROR(IF(AP18&gt;0,RANK(AP18,$AP$7:$AP$16,0),""),"")</f>
        <v/>
      </c>
    </row>
    <row r="18" spans="2:43" x14ac:dyDescent="0.25">
      <c r="AP18" s="59">
        <f>SUM(AP7:AP16)</f>
        <v>177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I7:I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9E1D0-D4EF-40C1-B514-64623E2EE9F0}">
  <sheetPr>
    <pageSetUpPr fitToPage="1"/>
  </sheetPr>
  <dimension ref="A1:AT19"/>
  <sheetViews>
    <sheetView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6" sqref="A6"/>
    </sheetView>
  </sheetViews>
  <sheetFormatPr defaultRowHeight="15" outlineLevelCol="1" x14ac:dyDescent="0.25"/>
  <cols>
    <col min="1" max="1" width="6.7109375" customWidth="1"/>
    <col min="2" max="2" width="24.5703125" bestFit="1" customWidth="1"/>
    <col min="3" max="3" width="25.28515625" bestFit="1" customWidth="1"/>
    <col min="4" max="4" width="31.5703125" bestFit="1" customWidth="1"/>
    <col min="5" max="5" width="7.7109375" customWidth="1"/>
    <col min="6" max="8" width="9.7109375" hidden="1" customWidth="1" outlineLevel="1"/>
    <col min="9" max="9" width="8.7109375" customWidth="1" collapsed="1"/>
    <col min="10" max="11" width="8.7109375" customWidth="1"/>
    <col min="12" max="17" width="9.7109375" hidden="1" customWidth="1" outlineLevel="1"/>
    <col min="18" max="18" width="8.7109375" customWidth="1" collapsed="1"/>
    <col min="19" max="20" width="8.7109375" customWidth="1"/>
    <col min="21" max="24" width="9.7109375" hidden="1" customWidth="1" outlineLevel="1"/>
    <col min="25" max="25" width="8.7109375" customWidth="1" collapsed="1"/>
    <col min="26" max="27" width="8.7109375" customWidth="1"/>
    <col min="28" max="38" width="9.7109375" hidden="1" customWidth="1" outlineLevel="1"/>
    <col min="39" max="39" width="8.7109375" hidden="1" customWidth="1" collapsed="1"/>
    <col min="40" max="41" width="8.7109375" hidden="1" customWidth="1"/>
    <col min="42" max="43" width="8.7109375" customWidth="1"/>
  </cols>
  <sheetData>
    <row r="1" spans="1:46" ht="30" customHeight="1" x14ac:dyDescent="0.4">
      <c r="A1" s="89" t="s">
        <v>104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6" ht="30" customHeight="1" x14ac:dyDescent="0.4">
      <c r="A2" s="89" t="str">
        <f>VLOOKUP($A$7,Tables!$D$2:$H$45,3,0)</f>
        <v>Show Horse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6" ht="30" customHeight="1" x14ac:dyDescent="0.4">
      <c r="A3" s="89" t="str">
        <f>VLOOKUP($A$7,Tables!$D$2:$H$45,2,0)</f>
        <v>Primary Show Hunter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6" ht="15.75" thickBot="1" x14ac:dyDescent="0.3"/>
    <row r="5" spans="1:46" ht="15.75" thickBot="1" x14ac:dyDescent="0.3">
      <c r="E5" s="58"/>
      <c r="F5" s="56" t="s">
        <v>10</v>
      </c>
      <c r="G5" s="57"/>
      <c r="H5" s="57"/>
      <c r="I5" s="54" t="s">
        <v>10</v>
      </c>
      <c r="J5" s="54"/>
      <c r="K5" s="55"/>
      <c r="L5" s="44" t="s">
        <v>1563</v>
      </c>
      <c r="M5" s="45"/>
      <c r="N5" s="45"/>
      <c r="O5" s="45"/>
      <c r="P5" s="45"/>
      <c r="Q5" s="45"/>
      <c r="R5" s="54" t="s">
        <v>1563</v>
      </c>
      <c r="S5" s="54"/>
      <c r="T5" s="55"/>
      <c r="U5" s="42" t="s">
        <v>1562</v>
      </c>
      <c r="V5" s="43"/>
      <c r="W5" s="43"/>
      <c r="X5" s="43"/>
      <c r="Y5" s="54" t="s">
        <v>1562</v>
      </c>
      <c r="Z5" s="54"/>
      <c r="AA5" s="55"/>
      <c r="AB5" s="46" t="s">
        <v>1561</v>
      </c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54" t="s">
        <v>1561</v>
      </c>
      <c r="AN5" s="54"/>
      <c r="AO5" s="55"/>
      <c r="AP5" s="34"/>
    </row>
    <row r="6" spans="1:46" s="5" customFormat="1" ht="75" x14ac:dyDescent="0.25">
      <c r="A6" s="18" t="s">
        <v>9</v>
      </c>
      <c r="B6" s="19" t="s">
        <v>10</v>
      </c>
      <c r="C6" s="19" t="s">
        <v>115</v>
      </c>
      <c r="D6" s="19" t="s">
        <v>116</v>
      </c>
      <c r="E6" s="20" t="s">
        <v>18</v>
      </c>
      <c r="F6" s="47" t="s">
        <v>1514</v>
      </c>
      <c r="G6" s="29" t="s">
        <v>1511</v>
      </c>
      <c r="H6" s="29" t="s">
        <v>1515</v>
      </c>
      <c r="I6" s="27" t="s">
        <v>1516</v>
      </c>
      <c r="J6" s="27" t="s">
        <v>1534</v>
      </c>
      <c r="K6" s="48" t="s">
        <v>1535</v>
      </c>
      <c r="L6" s="31" t="s">
        <v>1517</v>
      </c>
      <c r="M6" s="30" t="s">
        <v>1518</v>
      </c>
      <c r="N6" s="30" t="s">
        <v>1519</v>
      </c>
      <c r="O6" s="30" t="s">
        <v>1520</v>
      </c>
      <c r="P6" s="30" t="s">
        <v>1511</v>
      </c>
      <c r="Q6" s="30" t="s">
        <v>1512</v>
      </c>
      <c r="R6" s="27" t="s">
        <v>1521</v>
      </c>
      <c r="S6" s="27" t="s">
        <v>1536</v>
      </c>
      <c r="T6" s="48" t="s">
        <v>1537</v>
      </c>
      <c r="U6" s="47" t="s">
        <v>1509</v>
      </c>
      <c r="V6" s="29" t="s">
        <v>1510</v>
      </c>
      <c r="W6" s="29" t="s">
        <v>1511</v>
      </c>
      <c r="X6" s="29" t="s">
        <v>1512</v>
      </c>
      <c r="Y6" s="28" t="s">
        <v>1513</v>
      </c>
      <c r="Z6" s="28" t="s">
        <v>1532</v>
      </c>
      <c r="AA6" s="51" t="s">
        <v>1533</v>
      </c>
      <c r="AB6" s="31" t="s">
        <v>1522</v>
      </c>
      <c r="AC6" s="30" t="s">
        <v>1523</v>
      </c>
      <c r="AD6" s="30" t="s">
        <v>1524</v>
      </c>
      <c r="AE6" s="30" t="s">
        <v>1525</v>
      </c>
      <c r="AF6" s="30" t="s">
        <v>1525</v>
      </c>
      <c r="AG6" s="30" t="s">
        <v>1524</v>
      </c>
      <c r="AH6" s="30" t="s">
        <v>1523</v>
      </c>
      <c r="AI6" s="30" t="s">
        <v>1522</v>
      </c>
      <c r="AJ6" s="30" t="s">
        <v>1526</v>
      </c>
      <c r="AK6" s="30" t="s">
        <v>1527</v>
      </c>
      <c r="AL6" s="30" t="s">
        <v>1528</v>
      </c>
      <c r="AM6" s="27" t="s">
        <v>1529</v>
      </c>
      <c r="AN6" s="27" t="s">
        <v>1530</v>
      </c>
      <c r="AO6" s="48" t="s">
        <v>1531</v>
      </c>
      <c r="AP6" s="28" t="s">
        <v>1538</v>
      </c>
      <c r="AQ6" s="20" t="s">
        <v>14</v>
      </c>
    </row>
    <row r="7" spans="1:46" ht="20.100000000000001" customHeight="1" x14ac:dyDescent="0.25">
      <c r="A7" s="6" t="s">
        <v>97</v>
      </c>
      <c r="B7" s="12" t="s">
        <v>129</v>
      </c>
      <c r="C7" s="12" t="s">
        <v>1602</v>
      </c>
      <c r="D7" s="12" t="s">
        <v>1570</v>
      </c>
      <c r="E7" s="8">
        <v>7350</v>
      </c>
      <c r="F7" s="14">
        <v>56</v>
      </c>
      <c r="G7" s="16">
        <v>15</v>
      </c>
      <c r="H7" s="16">
        <v>16</v>
      </c>
      <c r="I7" s="32">
        <f>SUM(F7:H7)</f>
        <v>87</v>
      </c>
      <c r="J7" s="32">
        <f t="shared" ref="J7:J17" si="0">IF(I7&gt;0,RANK(I7,$I$7:$I$17,0),0)</f>
        <v>1</v>
      </c>
      <c r="K7" s="49">
        <f>VLOOKUP(J7,Tables!$A$2:$B$32,2,0)</f>
        <v>30</v>
      </c>
      <c r="L7" s="14">
        <v>9</v>
      </c>
      <c r="M7" s="16">
        <v>10</v>
      </c>
      <c r="N7" s="16">
        <v>27</v>
      </c>
      <c r="O7" s="16">
        <v>30</v>
      </c>
      <c r="P7" s="16">
        <v>20</v>
      </c>
      <c r="Q7" s="16">
        <v>19</v>
      </c>
      <c r="R7" s="32">
        <f>SUM(L7:Q7)</f>
        <v>115</v>
      </c>
      <c r="S7" s="32">
        <f t="shared" ref="S7:S17" si="1">IF(R7&gt;0,RANK(R7,$R$7:$R$17,0),0)</f>
        <v>1</v>
      </c>
      <c r="T7" s="49">
        <f>VLOOKUP(S7,Tables!$A$2:$B$32,2,0)</f>
        <v>30</v>
      </c>
      <c r="U7" s="14">
        <v>25</v>
      </c>
      <c r="V7" s="16">
        <v>27</v>
      </c>
      <c r="W7" s="16">
        <v>18</v>
      </c>
      <c r="X7" s="16">
        <v>15</v>
      </c>
      <c r="Y7" s="32">
        <f>SUM(U7:X7)</f>
        <v>85</v>
      </c>
      <c r="Z7" s="32">
        <f>IF(Y7&gt;0,RANK(Y7,$Y$7:$Y$17,0),0)</f>
        <v>1</v>
      </c>
      <c r="AA7" s="49">
        <f>VLOOKUP(Z7,Tables!$A$2:$B$32,2,0)</f>
        <v>30</v>
      </c>
      <c r="AB7" s="14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32">
        <f>SUM(AB7:AL7)</f>
        <v>0</v>
      </c>
      <c r="AN7" s="32">
        <f>IF(AM7&gt;0,RANK(AM7,$AM$7:$AM$17,0),0)</f>
        <v>0</v>
      </c>
      <c r="AO7" s="49">
        <f>VLOOKUP(AN7,Tables!$A$2:$B$32,2,0)</f>
        <v>0</v>
      </c>
      <c r="AP7" s="52">
        <f>AO7+T7+K7+AA7</f>
        <v>90</v>
      </c>
      <c r="AQ7" s="10">
        <f>IFERROR(IF(AP7&gt;0,RANK(AP7,$AP$7:$AP$17,0),""),"")</f>
        <v>1</v>
      </c>
      <c r="AS7" s="59">
        <f>AO7+AA7+T7+K7</f>
        <v>90</v>
      </c>
      <c r="AT7" s="59">
        <f>AS7-AP7</f>
        <v>0</v>
      </c>
    </row>
    <row r="8" spans="1:46" ht="20.100000000000001" customHeight="1" x14ac:dyDescent="0.25">
      <c r="A8" s="6"/>
      <c r="B8" s="12"/>
      <c r="C8" s="12"/>
      <c r="D8" s="12"/>
      <c r="E8" s="8"/>
      <c r="F8" s="14"/>
      <c r="G8" s="16"/>
      <c r="H8" s="16"/>
      <c r="I8" s="32">
        <f t="shared" ref="I8:I17" si="2">SUM(F8:H8)</f>
        <v>0</v>
      </c>
      <c r="J8" s="32">
        <f t="shared" si="0"/>
        <v>0</v>
      </c>
      <c r="K8" s="49">
        <f>VLOOKUP(J8,Tables!$A$2:$B$32,2,0)</f>
        <v>0</v>
      </c>
      <c r="L8" s="14"/>
      <c r="M8" s="16"/>
      <c r="N8" s="16"/>
      <c r="O8" s="16"/>
      <c r="P8" s="16"/>
      <c r="Q8" s="16"/>
      <c r="R8" s="32">
        <f t="shared" ref="R8:R17" si="3">SUM(L8:Q8)</f>
        <v>0</v>
      </c>
      <c r="S8" s="32">
        <f t="shared" si="1"/>
        <v>0</v>
      </c>
      <c r="T8" s="49">
        <f>VLOOKUP(S8,Tables!$A$2:$B$32,2,0)</f>
        <v>0</v>
      </c>
      <c r="U8" s="14"/>
      <c r="V8" s="16"/>
      <c r="W8" s="16"/>
      <c r="X8" s="16"/>
      <c r="Y8" s="32">
        <f t="shared" ref="Y8:Y16" si="4">SUM(U8:X8)</f>
        <v>0</v>
      </c>
      <c r="Z8" s="32">
        <f>IF(Y8&gt;0,RANK(Y8,$Y$7:$Y$17,0),0)</f>
        <v>0</v>
      </c>
      <c r="AA8" s="49">
        <f>VLOOKUP(Z8,Tables!$A$2:$B$32,2,0)</f>
        <v>0</v>
      </c>
      <c r="AB8" s="14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32">
        <f t="shared" ref="AM8:AM17" si="5">SUM(AB8:AL8)</f>
        <v>0</v>
      </c>
      <c r="AN8" s="32">
        <f t="shared" ref="AN8:AN17" si="6">IF(AM8&gt;0,RANK(AM8,$AM$7:$AM$17,0),0)</f>
        <v>0</v>
      </c>
      <c r="AO8" s="49">
        <f>VLOOKUP(AN8,Tables!$A$2:$B$32,2,0)</f>
        <v>0</v>
      </c>
      <c r="AP8" s="52">
        <f>AO8+T8+K8+AA8</f>
        <v>0</v>
      </c>
      <c r="AQ8" s="10" t="str">
        <f t="shared" ref="AQ8:AQ17" si="7">IFERROR(IF(AP8&gt;0,RANK(AP8,$AP$7:$AP$17,0),""),"")</f>
        <v/>
      </c>
      <c r="AS8" s="59">
        <f>AO8+AA8+T8+K8</f>
        <v>0</v>
      </c>
      <c r="AT8" s="59">
        <f>AS8-AP8</f>
        <v>0</v>
      </c>
    </row>
    <row r="9" spans="1:46" ht="20.100000000000001" customHeight="1" x14ac:dyDescent="0.25">
      <c r="A9" s="6"/>
      <c r="B9" s="12"/>
      <c r="C9" s="12"/>
      <c r="D9" s="12"/>
      <c r="E9" s="8"/>
      <c r="F9" s="14"/>
      <c r="G9" s="16"/>
      <c r="H9" s="16"/>
      <c r="I9" s="32">
        <f t="shared" si="2"/>
        <v>0</v>
      </c>
      <c r="J9" s="32">
        <f t="shared" si="0"/>
        <v>0</v>
      </c>
      <c r="K9" s="49">
        <f>VLOOKUP(J9,Tables!$A$2:$B$32,2,0)</f>
        <v>0</v>
      </c>
      <c r="L9" s="14"/>
      <c r="M9" s="16"/>
      <c r="N9" s="16"/>
      <c r="O9" s="16"/>
      <c r="P9" s="16"/>
      <c r="Q9" s="16"/>
      <c r="R9" s="32">
        <f t="shared" si="3"/>
        <v>0</v>
      </c>
      <c r="S9" s="32">
        <f t="shared" si="1"/>
        <v>0</v>
      </c>
      <c r="T9" s="49">
        <f>VLOOKUP(S9,Tables!$A$2:$B$32,2,0)</f>
        <v>0</v>
      </c>
      <c r="U9" s="14"/>
      <c r="V9" s="16"/>
      <c r="W9" s="16"/>
      <c r="X9" s="16"/>
      <c r="Y9" s="32">
        <f t="shared" si="4"/>
        <v>0</v>
      </c>
      <c r="Z9" s="32">
        <f t="shared" ref="Z9:Z17" si="8">IF(Y9&gt;0,RANK(Y9,$Y$7:$Y$17,0),0)</f>
        <v>0</v>
      </c>
      <c r="AA9" s="49">
        <f>VLOOKUP(Z9,Tables!$A$2:$B$32,2,0)</f>
        <v>0</v>
      </c>
      <c r="AB9" s="14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32">
        <f t="shared" si="5"/>
        <v>0</v>
      </c>
      <c r="AN9" s="32">
        <f t="shared" si="6"/>
        <v>0</v>
      </c>
      <c r="AO9" s="49">
        <f>VLOOKUP(AN9,Tables!$A$2:$B$32,2,0)</f>
        <v>0</v>
      </c>
      <c r="AP9" s="52">
        <f>AO9+T9+K9+AA9</f>
        <v>0</v>
      </c>
      <c r="AQ9" s="10" t="str">
        <f t="shared" si="7"/>
        <v/>
      </c>
    </row>
    <row r="10" spans="1:46" ht="20.100000000000001" customHeight="1" x14ac:dyDescent="0.25">
      <c r="A10" s="6"/>
      <c r="B10" s="12"/>
      <c r="C10" s="12"/>
      <c r="D10" s="12"/>
      <c r="E10" s="8"/>
      <c r="F10" s="14"/>
      <c r="G10" s="16"/>
      <c r="H10" s="16"/>
      <c r="I10" s="32">
        <f t="shared" si="2"/>
        <v>0</v>
      </c>
      <c r="J10" s="32">
        <f t="shared" si="0"/>
        <v>0</v>
      </c>
      <c r="K10" s="49">
        <f>VLOOKUP(J10,Tables!$A$2:$B$32,2,0)</f>
        <v>0</v>
      </c>
      <c r="L10" s="14"/>
      <c r="M10" s="16"/>
      <c r="N10" s="16"/>
      <c r="O10" s="16"/>
      <c r="P10" s="16"/>
      <c r="Q10" s="16"/>
      <c r="R10" s="32">
        <f t="shared" si="3"/>
        <v>0</v>
      </c>
      <c r="S10" s="32">
        <f t="shared" si="1"/>
        <v>0</v>
      </c>
      <c r="T10" s="49">
        <f>VLOOKUP(S10,Tables!$A$2:$B$32,2,0)</f>
        <v>0</v>
      </c>
      <c r="U10" s="14"/>
      <c r="V10" s="16"/>
      <c r="W10" s="16"/>
      <c r="X10" s="16"/>
      <c r="Y10" s="32">
        <f t="shared" si="4"/>
        <v>0</v>
      </c>
      <c r="Z10" s="32">
        <f t="shared" si="8"/>
        <v>0</v>
      </c>
      <c r="AA10" s="49">
        <f>VLOOKUP(Z10,Tables!$A$2:$B$32,2,0)</f>
        <v>0</v>
      </c>
      <c r="AB10" s="14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32">
        <f t="shared" si="5"/>
        <v>0</v>
      </c>
      <c r="AN10" s="32">
        <f t="shared" si="6"/>
        <v>0</v>
      </c>
      <c r="AO10" s="49">
        <f>VLOOKUP(AN10,Tables!$A$2:$B$32,2,0)</f>
        <v>0</v>
      </c>
      <c r="AP10" s="52">
        <f t="shared" ref="AP10:AP17" si="9">IFERROR(AO10+T10+K10+AA10,"")</f>
        <v>0</v>
      </c>
      <c r="AQ10" s="10" t="str">
        <f t="shared" si="7"/>
        <v/>
      </c>
    </row>
    <row r="11" spans="1:46" ht="20.100000000000001" customHeight="1" x14ac:dyDescent="0.25">
      <c r="A11" s="6"/>
      <c r="B11" s="12"/>
      <c r="C11" s="12"/>
      <c r="D11" s="12"/>
      <c r="E11" s="8"/>
      <c r="F11" s="14"/>
      <c r="G11" s="16"/>
      <c r="H11" s="16"/>
      <c r="I11" s="32">
        <f t="shared" si="2"/>
        <v>0</v>
      </c>
      <c r="J11" s="32">
        <f t="shared" si="0"/>
        <v>0</v>
      </c>
      <c r="K11" s="49">
        <f>VLOOKUP(J11,Tables!$A$2:$B$32,2,0)</f>
        <v>0</v>
      </c>
      <c r="L11" s="14"/>
      <c r="M11" s="16"/>
      <c r="N11" s="16"/>
      <c r="O11" s="16"/>
      <c r="P11" s="16"/>
      <c r="Q11" s="16"/>
      <c r="R11" s="32">
        <f t="shared" si="3"/>
        <v>0</v>
      </c>
      <c r="S11" s="32">
        <f t="shared" si="1"/>
        <v>0</v>
      </c>
      <c r="T11" s="49">
        <f>VLOOKUP(S11,Tables!$A$2:$B$32,2,0)</f>
        <v>0</v>
      </c>
      <c r="U11" s="14"/>
      <c r="V11" s="16"/>
      <c r="W11" s="16"/>
      <c r="X11" s="16"/>
      <c r="Y11" s="32">
        <f t="shared" si="4"/>
        <v>0</v>
      </c>
      <c r="Z11" s="32">
        <f t="shared" si="8"/>
        <v>0</v>
      </c>
      <c r="AA11" s="49">
        <f>VLOOKUP(Z11,Tables!$A$2:$B$32,2,0)</f>
        <v>0</v>
      </c>
      <c r="AB11" s="14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32">
        <f t="shared" si="5"/>
        <v>0</v>
      </c>
      <c r="AN11" s="32">
        <f t="shared" si="6"/>
        <v>0</v>
      </c>
      <c r="AO11" s="49">
        <f>VLOOKUP(AN11,Tables!$A$2:$B$32,2,0)</f>
        <v>0</v>
      </c>
      <c r="AP11" s="52">
        <f t="shared" si="9"/>
        <v>0</v>
      </c>
      <c r="AQ11" s="10" t="str">
        <f t="shared" si="7"/>
        <v/>
      </c>
    </row>
    <row r="12" spans="1:46" ht="20.100000000000001" customHeight="1" x14ac:dyDescent="0.25">
      <c r="A12" s="6"/>
      <c r="B12" s="12"/>
      <c r="C12" s="12"/>
      <c r="D12" s="12"/>
      <c r="E12" s="8"/>
      <c r="F12" s="14"/>
      <c r="G12" s="16"/>
      <c r="H12" s="16"/>
      <c r="I12" s="32">
        <f t="shared" si="2"/>
        <v>0</v>
      </c>
      <c r="J12" s="32">
        <f t="shared" si="0"/>
        <v>0</v>
      </c>
      <c r="K12" s="49">
        <f>VLOOKUP(J12,Tables!$A$2:$B$32,2,0)</f>
        <v>0</v>
      </c>
      <c r="L12" s="14"/>
      <c r="M12" s="16"/>
      <c r="N12" s="16"/>
      <c r="O12" s="16"/>
      <c r="P12" s="16"/>
      <c r="Q12" s="16"/>
      <c r="R12" s="32">
        <f t="shared" si="3"/>
        <v>0</v>
      </c>
      <c r="S12" s="32">
        <f t="shared" si="1"/>
        <v>0</v>
      </c>
      <c r="T12" s="49">
        <f>VLOOKUP(S12,Tables!$A$2:$B$32,2,0)</f>
        <v>0</v>
      </c>
      <c r="U12" s="14"/>
      <c r="V12" s="16"/>
      <c r="W12" s="16"/>
      <c r="X12" s="16"/>
      <c r="Y12" s="32">
        <f t="shared" si="4"/>
        <v>0</v>
      </c>
      <c r="Z12" s="32">
        <f t="shared" si="8"/>
        <v>0</v>
      </c>
      <c r="AA12" s="49">
        <f>VLOOKUP(Z12,Tables!$A$2:$B$32,2,0)</f>
        <v>0</v>
      </c>
      <c r="AB12" s="14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32">
        <f t="shared" si="5"/>
        <v>0</v>
      </c>
      <c r="AN12" s="32">
        <f t="shared" si="6"/>
        <v>0</v>
      </c>
      <c r="AO12" s="49">
        <f>VLOOKUP(AN12,Tables!$A$2:$B$32,2,0)</f>
        <v>0</v>
      </c>
      <c r="AP12" s="52">
        <f t="shared" si="9"/>
        <v>0</v>
      </c>
      <c r="AQ12" s="10" t="str">
        <f t="shared" si="7"/>
        <v/>
      </c>
    </row>
    <row r="13" spans="1:46" ht="20.100000000000001" customHeight="1" x14ac:dyDescent="0.25">
      <c r="A13" s="6"/>
      <c r="B13" s="12"/>
      <c r="C13" s="12"/>
      <c r="D13" s="12"/>
      <c r="E13" s="8"/>
      <c r="F13" s="14"/>
      <c r="G13" s="16"/>
      <c r="H13" s="16"/>
      <c r="I13" s="32">
        <f t="shared" si="2"/>
        <v>0</v>
      </c>
      <c r="J13" s="32">
        <f t="shared" si="0"/>
        <v>0</v>
      </c>
      <c r="K13" s="49">
        <f>VLOOKUP(J13,Tables!$A$2:$B$32,2,0)</f>
        <v>0</v>
      </c>
      <c r="L13" s="14"/>
      <c r="M13" s="16"/>
      <c r="N13" s="16"/>
      <c r="O13" s="16"/>
      <c r="P13" s="16"/>
      <c r="Q13" s="16"/>
      <c r="R13" s="32">
        <f t="shared" si="3"/>
        <v>0</v>
      </c>
      <c r="S13" s="32">
        <f t="shared" si="1"/>
        <v>0</v>
      </c>
      <c r="T13" s="49">
        <f>VLOOKUP(S13,Tables!$A$2:$B$32,2,0)</f>
        <v>0</v>
      </c>
      <c r="U13" s="14"/>
      <c r="V13" s="16"/>
      <c r="W13" s="16"/>
      <c r="X13" s="16"/>
      <c r="Y13" s="32">
        <f t="shared" si="4"/>
        <v>0</v>
      </c>
      <c r="Z13" s="32">
        <f t="shared" si="8"/>
        <v>0</v>
      </c>
      <c r="AA13" s="49">
        <f>VLOOKUP(Z13,Tables!$A$2:$B$32,2,0)</f>
        <v>0</v>
      </c>
      <c r="AB13" s="14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32">
        <f t="shared" si="5"/>
        <v>0</v>
      </c>
      <c r="AN13" s="32">
        <f t="shared" si="6"/>
        <v>0</v>
      </c>
      <c r="AO13" s="49">
        <f>VLOOKUP(AN13,Tables!$A$2:$B$32,2,0)</f>
        <v>0</v>
      </c>
      <c r="AP13" s="52">
        <f t="shared" si="9"/>
        <v>0</v>
      </c>
      <c r="AQ13" s="10" t="str">
        <f t="shared" si="7"/>
        <v/>
      </c>
    </row>
    <row r="14" spans="1:46" ht="20.100000000000001" customHeight="1" x14ac:dyDescent="0.25">
      <c r="A14" s="6"/>
      <c r="B14" s="12"/>
      <c r="C14" s="12"/>
      <c r="D14" s="12"/>
      <c r="E14" s="8"/>
      <c r="F14" s="14"/>
      <c r="G14" s="16"/>
      <c r="H14" s="16"/>
      <c r="I14" s="32">
        <f t="shared" si="2"/>
        <v>0</v>
      </c>
      <c r="J14" s="32">
        <f t="shared" si="0"/>
        <v>0</v>
      </c>
      <c r="K14" s="49">
        <f>VLOOKUP(J14,Tables!$A$2:$B$32,2,0)</f>
        <v>0</v>
      </c>
      <c r="L14" s="14"/>
      <c r="M14" s="16"/>
      <c r="N14" s="16"/>
      <c r="O14" s="16"/>
      <c r="P14" s="16"/>
      <c r="Q14" s="16"/>
      <c r="R14" s="32">
        <f t="shared" si="3"/>
        <v>0</v>
      </c>
      <c r="S14" s="32">
        <f t="shared" si="1"/>
        <v>0</v>
      </c>
      <c r="T14" s="49">
        <f>VLOOKUP(S14,Tables!$A$2:$B$32,2,0)</f>
        <v>0</v>
      </c>
      <c r="U14" s="14"/>
      <c r="V14" s="16"/>
      <c r="W14" s="16"/>
      <c r="X14" s="16"/>
      <c r="Y14" s="32">
        <f t="shared" si="4"/>
        <v>0</v>
      </c>
      <c r="Z14" s="32">
        <f t="shared" si="8"/>
        <v>0</v>
      </c>
      <c r="AA14" s="49">
        <f>VLOOKUP(Z14,Tables!$A$2:$B$32,2,0)</f>
        <v>0</v>
      </c>
      <c r="AB14" s="14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32">
        <f t="shared" si="5"/>
        <v>0</v>
      </c>
      <c r="AN14" s="32">
        <f t="shared" si="6"/>
        <v>0</v>
      </c>
      <c r="AO14" s="49">
        <f>VLOOKUP(AN14,Tables!$A$2:$B$32,2,0)</f>
        <v>0</v>
      </c>
      <c r="AP14" s="52">
        <f t="shared" si="9"/>
        <v>0</v>
      </c>
      <c r="AQ14" s="10" t="str">
        <f t="shared" si="7"/>
        <v/>
      </c>
    </row>
    <row r="15" spans="1:46" ht="20.100000000000001" customHeight="1" x14ac:dyDescent="0.25">
      <c r="A15" s="6"/>
      <c r="B15" s="12"/>
      <c r="C15" s="12"/>
      <c r="D15" s="12"/>
      <c r="E15" s="8"/>
      <c r="F15" s="14"/>
      <c r="G15" s="16"/>
      <c r="H15" s="16"/>
      <c r="I15" s="32">
        <f t="shared" si="2"/>
        <v>0</v>
      </c>
      <c r="J15" s="32">
        <f t="shared" si="0"/>
        <v>0</v>
      </c>
      <c r="K15" s="49">
        <f>VLOOKUP(J15,Tables!$A$2:$B$32,2,0)</f>
        <v>0</v>
      </c>
      <c r="L15" s="14"/>
      <c r="M15" s="16"/>
      <c r="N15" s="16"/>
      <c r="O15" s="16"/>
      <c r="P15" s="16"/>
      <c r="Q15" s="16"/>
      <c r="R15" s="32">
        <f t="shared" si="3"/>
        <v>0</v>
      </c>
      <c r="S15" s="32">
        <f t="shared" si="1"/>
        <v>0</v>
      </c>
      <c r="T15" s="49">
        <f>VLOOKUP(S15,Tables!$A$2:$B$32,2,0)</f>
        <v>0</v>
      </c>
      <c r="U15" s="14"/>
      <c r="V15" s="16"/>
      <c r="W15" s="16"/>
      <c r="X15" s="16"/>
      <c r="Y15" s="32">
        <f t="shared" si="4"/>
        <v>0</v>
      </c>
      <c r="Z15" s="32">
        <f t="shared" si="8"/>
        <v>0</v>
      </c>
      <c r="AA15" s="49">
        <f>VLOOKUP(Z15,Tables!$A$2:$B$32,2,0)</f>
        <v>0</v>
      </c>
      <c r="AB15" s="14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32">
        <f t="shared" si="5"/>
        <v>0</v>
      </c>
      <c r="AN15" s="32">
        <f t="shared" si="6"/>
        <v>0</v>
      </c>
      <c r="AO15" s="49">
        <f>VLOOKUP(AN15,Tables!$A$2:$B$32,2,0)</f>
        <v>0</v>
      </c>
      <c r="AP15" s="52">
        <f t="shared" si="9"/>
        <v>0</v>
      </c>
      <c r="AQ15" s="10" t="str">
        <f t="shared" si="7"/>
        <v/>
      </c>
    </row>
    <row r="16" spans="1:46" ht="20.100000000000001" customHeight="1" x14ac:dyDescent="0.25">
      <c r="A16" s="6"/>
      <c r="B16" s="12"/>
      <c r="C16" s="12"/>
      <c r="D16" s="12"/>
      <c r="E16" s="8"/>
      <c r="F16" s="14"/>
      <c r="G16" s="16"/>
      <c r="H16" s="16"/>
      <c r="I16" s="32">
        <f t="shared" si="2"/>
        <v>0</v>
      </c>
      <c r="J16" s="32">
        <f t="shared" si="0"/>
        <v>0</v>
      </c>
      <c r="K16" s="49">
        <f>VLOOKUP(J16,Tables!$A$2:$B$32,2,0)</f>
        <v>0</v>
      </c>
      <c r="L16" s="14"/>
      <c r="M16" s="16"/>
      <c r="N16" s="16"/>
      <c r="O16" s="16"/>
      <c r="P16" s="16"/>
      <c r="Q16" s="16"/>
      <c r="R16" s="32">
        <f t="shared" si="3"/>
        <v>0</v>
      </c>
      <c r="S16" s="32">
        <f t="shared" si="1"/>
        <v>0</v>
      </c>
      <c r="T16" s="49">
        <f>VLOOKUP(S16,Tables!$A$2:$B$32,2,0)</f>
        <v>0</v>
      </c>
      <c r="U16" s="14"/>
      <c r="V16" s="16"/>
      <c r="W16" s="16"/>
      <c r="X16" s="16"/>
      <c r="Y16" s="32">
        <f t="shared" si="4"/>
        <v>0</v>
      </c>
      <c r="Z16" s="32">
        <f t="shared" si="8"/>
        <v>0</v>
      </c>
      <c r="AA16" s="49">
        <f>VLOOKUP(Z16,Tables!$A$2:$B$32,2,0)</f>
        <v>0</v>
      </c>
      <c r="AB16" s="14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32">
        <f t="shared" si="5"/>
        <v>0</v>
      </c>
      <c r="AN16" s="32">
        <f t="shared" si="6"/>
        <v>0</v>
      </c>
      <c r="AO16" s="49">
        <f>VLOOKUP(AN16,Tables!$A$2:$B$32,2,0)</f>
        <v>0</v>
      </c>
      <c r="AP16" s="52">
        <f t="shared" si="9"/>
        <v>0</v>
      </c>
      <c r="AQ16" s="10" t="str">
        <f t="shared" si="7"/>
        <v/>
      </c>
    </row>
    <row r="17" spans="1:43" ht="20.100000000000001" customHeight="1" thickBot="1" x14ac:dyDescent="0.3">
      <c r="A17" s="7"/>
      <c r="B17" s="13"/>
      <c r="C17" s="13"/>
      <c r="D17" s="13"/>
      <c r="E17" s="9"/>
      <c r="F17" s="15"/>
      <c r="G17" s="17"/>
      <c r="H17" s="17"/>
      <c r="I17" s="33">
        <f t="shared" si="2"/>
        <v>0</v>
      </c>
      <c r="J17" s="33">
        <f t="shared" si="0"/>
        <v>0</v>
      </c>
      <c r="K17" s="50">
        <f>VLOOKUP(J17,Tables!$A$2:$B$32,2,0)</f>
        <v>0</v>
      </c>
      <c r="L17" s="15"/>
      <c r="M17" s="17"/>
      <c r="N17" s="17"/>
      <c r="O17" s="17"/>
      <c r="P17" s="17"/>
      <c r="Q17" s="17"/>
      <c r="R17" s="33">
        <f t="shared" si="3"/>
        <v>0</v>
      </c>
      <c r="S17" s="33">
        <f t="shared" si="1"/>
        <v>0</v>
      </c>
      <c r="T17" s="50">
        <f>VLOOKUP(S17,Tables!$A$2:$B$32,2,0)</f>
        <v>0</v>
      </c>
      <c r="U17" s="15"/>
      <c r="V17" s="17"/>
      <c r="W17" s="17"/>
      <c r="X17" s="17"/>
      <c r="Y17" s="33">
        <f>SUM(U17:X17)</f>
        <v>0</v>
      </c>
      <c r="Z17" s="33">
        <f t="shared" si="8"/>
        <v>0</v>
      </c>
      <c r="AA17" s="50">
        <f>VLOOKUP(Z17,Tables!$A$2:$B$32,2,0)</f>
        <v>0</v>
      </c>
      <c r="AB17" s="15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33">
        <f t="shared" si="5"/>
        <v>0</v>
      </c>
      <c r="AN17" s="33">
        <f t="shared" si="6"/>
        <v>0</v>
      </c>
      <c r="AO17" s="50">
        <f>VLOOKUP(AN17,Tables!$A$2:$B$32,2,0)</f>
        <v>0</v>
      </c>
      <c r="AP17" s="53">
        <f t="shared" si="9"/>
        <v>0</v>
      </c>
      <c r="AQ17" s="11" t="str">
        <f t="shared" si="7"/>
        <v/>
      </c>
    </row>
    <row r="18" spans="1:43" ht="30" customHeight="1" x14ac:dyDescent="0.3">
      <c r="B18" s="79" t="s">
        <v>1504</v>
      </c>
      <c r="C18" s="79" t="s">
        <v>1636</v>
      </c>
    </row>
    <row r="19" spans="1:43" x14ac:dyDescent="0.25">
      <c r="AP19" s="59">
        <f>SUM(AP7:AP17)</f>
        <v>90</v>
      </c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B7D1A-E53A-4B83-9648-6069970B3BC1}">
  <sheetPr>
    <pageSetUpPr fitToPage="1"/>
  </sheetPr>
  <dimension ref="A1:AT19"/>
  <sheetViews>
    <sheetView zoomScaleNormal="100" workbookViewId="0">
      <pane xSplit="5" ySplit="6" topLeftCell="I7" activePane="bottomRight" state="frozen"/>
      <selection pane="topRight" activeCell="F1" sqref="F1"/>
      <selection pane="bottomLeft" activeCell="A7" sqref="A7"/>
      <selection pane="bottomRight" activeCell="I7" sqref="I7:I10"/>
    </sheetView>
  </sheetViews>
  <sheetFormatPr defaultRowHeight="15" outlineLevelCol="1" x14ac:dyDescent="0.25"/>
  <cols>
    <col min="1" max="1" width="6.7109375" customWidth="1"/>
    <col min="2" max="2" width="24.5703125" bestFit="1" customWidth="1"/>
    <col min="3" max="3" width="23" bestFit="1" customWidth="1"/>
    <col min="4" max="4" width="24.42578125" bestFit="1" customWidth="1"/>
    <col min="5" max="5" width="7.7109375" customWidth="1"/>
    <col min="6" max="8" width="9.7109375" hidden="1" customWidth="1" outlineLevel="1"/>
    <col min="9" max="9" width="8.7109375" customWidth="1" collapsed="1"/>
    <col min="10" max="11" width="8.7109375" customWidth="1"/>
    <col min="12" max="17" width="9.7109375" hidden="1" customWidth="1" outlineLevel="1"/>
    <col min="18" max="18" width="8.7109375" hidden="1" customWidth="1" collapsed="1"/>
    <col min="19" max="20" width="8.7109375" hidden="1" customWidth="1"/>
    <col min="21" max="24" width="9.7109375" hidden="1" customWidth="1" outlineLevel="1"/>
    <col min="25" max="25" width="8.7109375" customWidth="1" collapsed="1"/>
    <col min="26" max="27" width="8.7109375" customWidth="1"/>
    <col min="28" max="35" width="5.7109375" hidden="1" customWidth="1" outlineLevel="1"/>
    <col min="36" max="38" width="9.7109375" hidden="1" customWidth="1" outlineLevel="1"/>
    <col min="39" max="39" width="8.7109375" customWidth="1" collapsed="1"/>
    <col min="40" max="43" width="8.7109375" customWidth="1"/>
  </cols>
  <sheetData>
    <row r="1" spans="1:46" ht="30" customHeight="1" x14ac:dyDescent="0.4">
      <c r="A1" s="78" t="s">
        <v>104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6" ht="30" customHeight="1" x14ac:dyDescent="0.4">
      <c r="A2" s="78" t="str">
        <f>VLOOKUP($A$7,Tables!$D$2:$H$45,3,0)</f>
        <v>Show Horse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6" ht="30" customHeight="1" x14ac:dyDescent="0.4">
      <c r="A3" s="78" t="str">
        <f>VLOOKUP($A$7,Tables!$D$2:$H$45,2,0)</f>
        <v>Primary Working Hunter 45cm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6" ht="15.75" thickBot="1" x14ac:dyDescent="0.3"/>
    <row r="5" spans="1:46" ht="15.75" thickBot="1" x14ac:dyDescent="0.3">
      <c r="E5" s="58"/>
      <c r="F5" s="56" t="s">
        <v>10</v>
      </c>
      <c r="G5" s="57"/>
      <c r="H5" s="57"/>
      <c r="I5" s="54" t="s">
        <v>10</v>
      </c>
      <c r="J5" s="54"/>
      <c r="K5" s="55"/>
      <c r="L5" s="44" t="s">
        <v>1563</v>
      </c>
      <c r="M5" s="45"/>
      <c r="N5" s="45"/>
      <c r="O5" s="45"/>
      <c r="P5" s="45"/>
      <c r="Q5" s="45"/>
      <c r="R5" s="54" t="s">
        <v>1563</v>
      </c>
      <c r="S5" s="54"/>
      <c r="T5" s="55"/>
      <c r="U5" s="42" t="s">
        <v>1562</v>
      </c>
      <c r="V5" s="43"/>
      <c r="W5" s="43"/>
      <c r="X5" s="43"/>
      <c r="Y5" s="54" t="s">
        <v>1562</v>
      </c>
      <c r="Z5" s="54"/>
      <c r="AA5" s="55"/>
      <c r="AB5" s="46" t="s">
        <v>1561</v>
      </c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54" t="s">
        <v>1561</v>
      </c>
      <c r="AN5" s="54"/>
      <c r="AO5" s="55"/>
      <c r="AP5" s="34"/>
    </row>
    <row r="6" spans="1:46" s="5" customFormat="1" ht="75" x14ac:dyDescent="0.25">
      <c r="A6" s="18" t="s">
        <v>9</v>
      </c>
      <c r="B6" s="19" t="s">
        <v>10</v>
      </c>
      <c r="C6" s="19" t="s">
        <v>115</v>
      </c>
      <c r="D6" s="19" t="s">
        <v>116</v>
      </c>
      <c r="E6" s="20" t="s">
        <v>18</v>
      </c>
      <c r="F6" s="47" t="s">
        <v>1514</v>
      </c>
      <c r="G6" s="29" t="s">
        <v>1511</v>
      </c>
      <c r="H6" s="29" t="s">
        <v>1515</v>
      </c>
      <c r="I6" s="27" t="s">
        <v>1516</v>
      </c>
      <c r="J6" s="27" t="s">
        <v>1534</v>
      </c>
      <c r="K6" s="48" t="s">
        <v>1535</v>
      </c>
      <c r="L6" s="31" t="s">
        <v>1517</v>
      </c>
      <c r="M6" s="30" t="s">
        <v>1518</v>
      </c>
      <c r="N6" s="30" t="s">
        <v>1519</v>
      </c>
      <c r="O6" s="30" t="s">
        <v>1520</v>
      </c>
      <c r="P6" s="30" t="s">
        <v>1511</v>
      </c>
      <c r="Q6" s="30" t="s">
        <v>1512</v>
      </c>
      <c r="R6" s="27" t="s">
        <v>1521</v>
      </c>
      <c r="S6" s="27" t="s">
        <v>1536</v>
      </c>
      <c r="T6" s="48" t="s">
        <v>1537</v>
      </c>
      <c r="U6" s="47" t="s">
        <v>1509</v>
      </c>
      <c r="V6" s="29" t="s">
        <v>1510</v>
      </c>
      <c r="W6" s="29" t="s">
        <v>1511</v>
      </c>
      <c r="X6" s="29" t="s">
        <v>1512</v>
      </c>
      <c r="Y6" s="28" t="s">
        <v>1513</v>
      </c>
      <c r="Z6" s="28" t="s">
        <v>1532</v>
      </c>
      <c r="AA6" s="51" t="s">
        <v>1533</v>
      </c>
      <c r="AB6" s="31" t="s">
        <v>1522</v>
      </c>
      <c r="AC6" s="30" t="s">
        <v>1523</v>
      </c>
      <c r="AD6" s="30" t="s">
        <v>1524</v>
      </c>
      <c r="AE6" s="30" t="s">
        <v>1525</v>
      </c>
      <c r="AF6" s="30" t="s">
        <v>1525</v>
      </c>
      <c r="AG6" s="30" t="s">
        <v>1524</v>
      </c>
      <c r="AH6" s="30" t="s">
        <v>1523</v>
      </c>
      <c r="AI6" s="30" t="s">
        <v>1522</v>
      </c>
      <c r="AJ6" s="30" t="s">
        <v>1526</v>
      </c>
      <c r="AK6" s="30" t="s">
        <v>1527</v>
      </c>
      <c r="AL6" s="30" t="s">
        <v>1528</v>
      </c>
      <c r="AM6" s="27" t="s">
        <v>1529</v>
      </c>
      <c r="AN6" s="27" t="s">
        <v>1530</v>
      </c>
      <c r="AO6" s="48" t="s">
        <v>1531</v>
      </c>
      <c r="AP6" s="28" t="s">
        <v>1538</v>
      </c>
      <c r="AQ6" s="20" t="s">
        <v>14</v>
      </c>
    </row>
    <row r="7" spans="1:46" ht="20.100000000000001" customHeight="1" x14ac:dyDescent="0.25">
      <c r="A7" s="6" t="s">
        <v>36</v>
      </c>
      <c r="B7" s="12" t="s">
        <v>1578</v>
      </c>
      <c r="C7" s="12" t="s">
        <v>1579</v>
      </c>
      <c r="D7" s="12" t="s">
        <v>118</v>
      </c>
      <c r="E7" s="8">
        <v>7917</v>
      </c>
      <c r="F7" s="14">
        <v>52</v>
      </c>
      <c r="G7" s="16">
        <v>17</v>
      </c>
      <c r="H7" s="16">
        <v>15</v>
      </c>
      <c r="I7" s="32">
        <f>SUM(F7:H7)</f>
        <v>84</v>
      </c>
      <c r="J7" s="32">
        <f>IF(I7&gt;0,RANK(I7,$I$7:$I$17,0),0)</f>
        <v>2</v>
      </c>
      <c r="K7" s="49">
        <f>VLOOKUP(J7,Tables!$A$2:$B$32,2,0)</f>
        <v>29</v>
      </c>
      <c r="L7" s="14"/>
      <c r="M7" s="16"/>
      <c r="N7" s="16"/>
      <c r="O7" s="16"/>
      <c r="P7" s="16"/>
      <c r="Q7" s="16"/>
      <c r="R7" s="32">
        <f>SUM(L7:Q7)</f>
        <v>0</v>
      </c>
      <c r="S7" s="32">
        <f>IF(R7&gt;0,RANK(R7,$R$7:$R$17,0),0)</f>
        <v>0</v>
      </c>
      <c r="T7" s="49">
        <f>VLOOKUP(S7,Tables!$A$2:$B$32,2,0)</f>
        <v>0</v>
      </c>
      <c r="U7" s="14">
        <v>20</v>
      </c>
      <c r="V7" s="16">
        <v>26</v>
      </c>
      <c r="W7" s="16">
        <v>16</v>
      </c>
      <c r="X7" s="16">
        <v>16</v>
      </c>
      <c r="Y7" s="32">
        <f>SUM(U7:X7)</f>
        <v>78</v>
      </c>
      <c r="Z7" s="32">
        <f>IF(Y7&gt;0,RANK(Y7,$Y$7:$Y$17,0),0)</f>
        <v>4</v>
      </c>
      <c r="AA7" s="49">
        <f>VLOOKUP(Z7,Tables!$A$2:$B$32,2,0)</f>
        <v>27</v>
      </c>
      <c r="AB7" s="14">
        <v>8</v>
      </c>
      <c r="AC7" s="16">
        <v>8</v>
      </c>
      <c r="AD7" s="16">
        <v>8</v>
      </c>
      <c r="AE7" s="16">
        <v>7</v>
      </c>
      <c r="AF7" s="16">
        <v>9</v>
      </c>
      <c r="AG7" s="16">
        <v>8</v>
      </c>
      <c r="AH7" s="16">
        <v>9</v>
      </c>
      <c r="AI7" s="16">
        <v>9</v>
      </c>
      <c r="AJ7" s="16">
        <v>19</v>
      </c>
      <c r="AK7" s="16">
        <v>19</v>
      </c>
      <c r="AL7" s="16">
        <v>18</v>
      </c>
      <c r="AM7" s="32">
        <f>SUM(AB7:AL7)</f>
        <v>122</v>
      </c>
      <c r="AN7" s="32">
        <f>IF(AM7&gt;0,RANK(AM7,$AM$7:$AM$17,0),0)</f>
        <v>1</v>
      </c>
      <c r="AO7" s="49">
        <f>VLOOKUP(AN7,Tables!$A$2:$B$32,2,0)</f>
        <v>30</v>
      </c>
      <c r="AP7" s="52">
        <f t="shared" ref="AP7:AP9" si="0">IFERROR(AO7+T7+K7+AA7,"")</f>
        <v>86</v>
      </c>
      <c r="AQ7" s="10">
        <f>IFERROR(IF(AP7&gt;0,RANK(AP7,$AP$7:$AP$17,0),""),"")</f>
        <v>1</v>
      </c>
      <c r="AR7" s="59">
        <f>K7</f>
        <v>29</v>
      </c>
      <c r="AS7" s="59">
        <f>AO7+AA7+T7+K7</f>
        <v>86</v>
      </c>
      <c r="AT7" s="59">
        <f>AS7-AP7</f>
        <v>0</v>
      </c>
    </row>
    <row r="8" spans="1:46" ht="20.100000000000001" customHeight="1" x14ac:dyDescent="0.25">
      <c r="A8" s="6" t="s">
        <v>36</v>
      </c>
      <c r="B8" s="12" t="s">
        <v>1575</v>
      </c>
      <c r="C8" s="12" t="s">
        <v>1580</v>
      </c>
      <c r="D8" s="12" t="s">
        <v>1577</v>
      </c>
      <c r="E8" s="8">
        <v>7762</v>
      </c>
      <c r="F8" s="14">
        <v>49</v>
      </c>
      <c r="G8" s="16">
        <v>17</v>
      </c>
      <c r="H8" s="16">
        <v>17</v>
      </c>
      <c r="I8" s="32">
        <f>SUM(F8:H8)</f>
        <v>83</v>
      </c>
      <c r="J8" s="32">
        <f>IF(I8&gt;0,RANK(I8,$I$7:$I$17,0),0)</f>
        <v>3</v>
      </c>
      <c r="K8" s="49">
        <f>VLOOKUP(J8,Tables!$A$2:$B$32,2,0)</f>
        <v>28</v>
      </c>
      <c r="L8" s="14"/>
      <c r="M8" s="16"/>
      <c r="N8" s="16"/>
      <c r="O8" s="16"/>
      <c r="P8" s="16"/>
      <c r="Q8" s="16"/>
      <c r="R8" s="32">
        <f>SUM(L8:Q8)</f>
        <v>0</v>
      </c>
      <c r="S8" s="32">
        <f>IF(R8&gt;0,RANK(R8,$R$7:$R$17,0),0)</f>
        <v>0</v>
      </c>
      <c r="T8" s="49">
        <f>VLOOKUP(S8,Tables!$A$2:$B$32,2,0)</f>
        <v>0</v>
      </c>
      <c r="U8" s="14">
        <v>26</v>
      </c>
      <c r="V8" s="16">
        <v>28</v>
      </c>
      <c r="W8" s="16">
        <v>17</v>
      </c>
      <c r="X8" s="16">
        <v>18</v>
      </c>
      <c r="Y8" s="32">
        <f>SUM(U8:X8)</f>
        <v>89</v>
      </c>
      <c r="Z8" s="32">
        <f>IF(Y8&gt;0,RANK(Y8,$Y$7:$Y$17,0),0)</f>
        <v>2</v>
      </c>
      <c r="AA8" s="49">
        <f>VLOOKUP(Z8,Tables!$A$2:$B$32,2,0)</f>
        <v>29</v>
      </c>
      <c r="AB8" s="14">
        <v>8</v>
      </c>
      <c r="AC8" s="16">
        <v>9</v>
      </c>
      <c r="AD8" s="16">
        <v>8</v>
      </c>
      <c r="AE8" s="16">
        <v>8</v>
      </c>
      <c r="AF8" s="16">
        <v>7</v>
      </c>
      <c r="AG8" s="16">
        <v>8</v>
      </c>
      <c r="AH8" s="16">
        <v>8</v>
      </c>
      <c r="AI8" s="16">
        <v>9</v>
      </c>
      <c r="AJ8" s="16">
        <v>17</v>
      </c>
      <c r="AK8" s="16">
        <v>18</v>
      </c>
      <c r="AL8" s="16">
        <v>17</v>
      </c>
      <c r="AM8" s="32">
        <f>SUM(AB8:AL8)</f>
        <v>117</v>
      </c>
      <c r="AN8" s="32">
        <f>IF(AM8&gt;0,RANK(AM8,$AM$7:$AM$17,0),0)</f>
        <v>2</v>
      </c>
      <c r="AO8" s="49">
        <f>VLOOKUP(AN8,Tables!$A$2:$B$32,2,0)</f>
        <v>29</v>
      </c>
      <c r="AP8" s="52">
        <f t="shared" si="0"/>
        <v>86</v>
      </c>
      <c r="AQ8" s="10">
        <v>2</v>
      </c>
      <c r="AR8" s="59">
        <f>K8</f>
        <v>28</v>
      </c>
      <c r="AS8" s="59">
        <f>AO8+AA8+T8+K8</f>
        <v>86</v>
      </c>
      <c r="AT8" s="59">
        <f>AS8-AP8</f>
        <v>0</v>
      </c>
    </row>
    <row r="9" spans="1:46" ht="20.100000000000001" customHeight="1" x14ac:dyDescent="0.25">
      <c r="A9" s="6" t="s">
        <v>36</v>
      </c>
      <c r="B9" s="12" t="s">
        <v>126</v>
      </c>
      <c r="C9" s="12" t="s">
        <v>1573</v>
      </c>
      <c r="D9" s="12" t="s">
        <v>1574</v>
      </c>
      <c r="E9" s="8">
        <v>2124</v>
      </c>
      <c r="F9" s="14">
        <v>55</v>
      </c>
      <c r="G9" s="16">
        <v>18</v>
      </c>
      <c r="H9" s="16">
        <v>17</v>
      </c>
      <c r="I9" s="32">
        <f>SUM(F9:H9)</f>
        <v>90</v>
      </c>
      <c r="J9" s="32">
        <f>IF(I9&gt;0,RANK(I9,$I$7:$I$17,0),0)</f>
        <v>1</v>
      </c>
      <c r="K9" s="49">
        <f>VLOOKUP(J9,Tables!$A$2:$B$32,2,0)</f>
        <v>30</v>
      </c>
      <c r="L9" s="14"/>
      <c r="M9" s="16"/>
      <c r="N9" s="16"/>
      <c r="O9" s="16"/>
      <c r="P9" s="16"/>
      <c r="Q9" s="16"/>
      <c r="R9" s="32">
        <f>SUM(L9:Q9)</f>
        <v>0</v>
      </c>
      <c r="S9" s="32">
        <f>IF(R9&gt;0,RANK(R9,$R$7:$R$17,0),0)</f>
        <v>0</v>
      </c>
      <c r="T9" s="49">
        <f>VLOOKUP(S9,Tables!$A$2:$B$32,2,0)</f>
        <v>0</v>
      </c>
      <c r="U9" s="14">
        <v>27</v>
      </c>
      <c r="V9" s="16">
        <v>26</v>
      </c>
      <c r="W9" s="16">
        <v>10</v>
      </c>
      <c r="X9" s="16">
        <v>17</v>
      </c>
      <c r="Y9" s="32">
        <f>SUM(U9:X9)</f>
        <v>80</v>
      </c>
      <c r="Z9" s="32">
        <f>IF(Y9&gt;0,RANK(Y9,$Y$7:$Y$17,0),0)</f>
        <v>3</v>
      </c>
      <c r="AA9" s="49">
        <f>VLOOKUP(Z9,Tables!$A$2:$B$32,2,0)</f>
        <v>28</v>
      </c>
      <c r="AB9" s="14">
        <v>7</v>
      </c>
      <c r="AC9" s="16">
        <v>7</v>
      </c>
      <c r="AD9" s="16">
        <v>8</v>
      </c>
      <c r="AE9" s="16">
        <v>8</v>
      </c>
      <c r="AF9" s="16">
        <v>7</v>
      </c>
      <c r="AG9" s="16">
        <v>7</v>
      </c>
      <c r="AH9" s="16">
        <v>8</v>
      </c>
      <c r="AI9" s="16">
        <v>8</v>
      </c>
      <c r="AJ9" s="16">
        <v>12</v>
      </c>
      <c r="AK9" s="16">
        <v>17</v>
      </c>
      <c r="AL9" s="16">
        <v>18</v>
      </c>
      <c r="AM9" s="32">
        <f>SUM(AB9:AL9)</f>
        <v>107</v>
      </c>
      <c r="AN9" s="32">
        <f>IF(AM9&gt;0,RANK(AM9,$AM$7:$AM$17,0),0)</f>
        <v>4</v>
      </c>
      <c r="AO9" s="49">
        <f>VLOOKUP(AN9,Tables!$A$2:$B$32,2,0)</f>
        <v>27</v>
      </c>
      <c r="AP9" s="52">
        <f t="shared" si="0"/>
        <v>85</v>
      </c>
      <c r="AQ9" s="10">
        <f>IFERROR(IF(AP9&gt;0,RANK(AP9,$AP$7:$AP$17,0),""),"")</f>
        <v>3</v>
      </c>
      <c r="AR9" s="59">
        <f>K9</f>
        <v>30</v>
      </c>
      <c r="AS9" s="59">
        <f>AO9+AA9+T9+K9</f>
        <v>85</v>
      </c>
      <c r="AT9" s="59">
        <f>AS9-AP9</f>
        <v>0</v>
      </c>
    </row>
    <row r="10" spans="1:46" ht="20.100000000000001" customHeight="1" x14ac:dyDescent="0.25">
      <c r="A10" s="6" t="s">
        <v>36</v>
      </c>
      <c r="B10" s="12" t="s">
        <v>600</v>
      </c>
      <c r="C10" s="12" t="s">
        <v>1581</v>
      </c>
      <c r="D10" s="12" t="s">
        <v>1565</v>
      </c>
      <c r="E10" s="8">
        <v>7685</v>
      </c>
      <c r="F10" s="14">
        <v>48</v>
      </c>
      <c r="G10" s="16">
        <v>15</v>
      </c>
      <c r="H10" s="16">
        <v>16</v>
      </c>
      <c r="I10" s="32">
        <f>SUM(F10:H10)</f>
        <v>79</v>
      </c>
      <c r="J10" s="32">
        <f>IF(I10&gt;0,RANK(I10,$I$7:$I$17,0),0)</f>
        <v>4</v>
      </c>
      <c r="K10" s="49">
        <f>VLOOKUP(J10,Tables!$A$2:$B$32,2,0)</f>
        <v>27</v>
      </c>
      <c r="L10" s="14"/>
      <c r="M10" s="16"/>
      <c r="N10" s="16"/>
      <c r="O10" s="16"/>
      <c r="P10" s="16"/>
      <c r="Q10" s="16"/>
      <c r="R10" s="32">
        <f>SUM(L10:Q10)</f>
        <v>0</v>
      </c>
      <c r="S10" s="32">
        <f>IF(R10&gt;0,RANK(R10,$R$7:$R$17,0),0)</f>
        <v>0</v>
      </c>
      <c r="T10" s="49">
        <f>VLOOKUP(S10,Tables!$A$2:$B$32,2,0)</f>
        <v>0</v>
      </c>
      <c r="U10" s="14">
        <v>28</v>
      </c>
      <c r="V10" s="16">
        <v>27</v>
      </c>
      <c r="W10" s="16">
        <v>19</v>
      </c>
      <c r="X10" s="16">
        <v>18</v>
      </c>
      <c r="Y10" s="32">
        <f>SUM(U10:X10)</f>
        <v>92</v>
      </c>
      <c r="Z10" s="32">
        <f>IF(Y10&gt;0,RANK(Y10,$Y$7:$Y$17,0),0)</f>
        <v>1</v>
      </c>
      <c r="AA10" s="49">
        <f>VLOOKUP(Z10,Tables!$A$2:$B$32,2,0)</f>
        <v>30</v>
      </c>
      <c r="AB10" s="14">
        <v>8</v>
      </c>
      <c r="AC10" s="16">
        <v>7</v>
      </c>
      <c r="AD10" s="16">
        <v>7</v>
      </c>
      <c r="AE10" s="16">
        <v>8</v>
      </c>
      <c r="AF10" s="16">
        <v>8</v>
      </c>
      <c r="AG10" s="16">
        <v>8</v>
      </c>
      <c r="AH10" s="16">
        <v>8</v>
      </c>
      <c r="AI10" s="16">
        <v>9</v>
      </c>
      <c r="AJ10" s="16">
        <v>18</v>
      </c>
      <c r="AK10" s="16">
        <v>19</v>
      </c>
      <c r="AL10" s="16">
        <v>17</v>
      </c>
      <c r="AM10" s="32">
        <f>SUM(AB10:AL10)</f>
        <v>117</v>
      </c>
      <c r="AN10" s="32">
        <v>3</v>
      </c>
      <c r="AO10" s="49">
        <f>VLOOKUP(AN10,Tables!$A$2:$B$32,2,0)</f>
        <v>28</v>
      </c>
      <c r="AP10" s="52">
        <f t="shared" ref="AP10:AP17" si="1">IFERROR(AO10+T10+K10+AA10,"")</f>
        <v>85</v>
      </c>
      <c r="AQ10" s="10">
        <v>4</v>
      </c>
      <c r="AR10" s="59">
        <f>K10</f>
        <v>27</v>
      </c>
      <c r="AS10" s="59">
        <f>AO10+AA10+T10+K10</f>
        <v>85</v>
      </c>
      <c r="AT10" s="59">
        <f>AS10-AP10</f>
        <v>0</v>
      </c>
    </row>
    <row r="11" spans="1:46" ht="20.100000000000001" customHeight="1" x14ac:dyDescent="0.25">
      <c r="A11" s="6"/>
      <c r="B11" s="12"/>
      <c r="C11" s="12"/>
      <c r="D11" s="12"/>
      <c r="E11" s="8"/>
      <c r="F11" s="14"/>
      <c r="G11" s="16"/>
      <c r="H11" s="16"/>
      <c r="I11" s="32">
        <f t="shared" ref="I11:I17" si="2">SUM(F11:H11)</f>
        <v>0</v>
      </c>
      <c r="J11" s="32">
        <f t="shared" ref="J11:J17" si="3">IF(I11&gt;0,RANK(I11,$I$7:$I$17,0),0)</f>
        <v>0</v>
      </c>
      <c r="K11" s="49">
        <f>VLOOKUP(J11,Tables!$A$2:$B$32,2,0)</f>
        <v>0</v>
      </c>
      <c r="L11" s="14"/>
      <c r="M11" s="16"/>
      <c r="N11" s="16"/>
      <c r="O11" s="16"/>
      <c r="P11" s="16"/>
      <c r="Q11" s="16"/>
      <c r="R11" s="32">
        <f t="shared" ref="R11:R17" si="4">SUM(L11:Q11)</f>
        <v>0</v>
      </c>
      <c r="S11" s="32">
        <f t="shared" ref="S11:S17" si="5">IF(R11&gt;0,RANK(R11,$R$7:$R$17,0),0)</f>
        <v>0</v>
      </c>
      <c r="T11" s="49">
        <f>VLOOKUP(S11,Tables!$A$2:$B$32,2,0)</f>
        <v>0</v>
      </c>
      <c r="U11" s="14"/>
      <c r="V11" s="16"/>
      <c r="W11" s="16"/>
      <c r="X11" s="16"/>
      <c r="Y11" s="32">
        <f t="shared" ref="Y11:Y16" si="6">SUM(U11:X11)</f>
        <v>0</v>
      </c>
      <c r="Z11" s="32">
        <f t="shared" ref="Z11:Z17" si="7">IF(Y11&gt;0,RANK(Y11,$Y$7:$Y$17,0),0)</f>
        <v>0</v>
      </c>
      <c r="AA11" s="49">
        <f>VLOOKUP(Z11,Tables!$A$2:$B$32,2,0)</f>
        <v>0</v>
      </c>
      <c r="AB11" s="14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32">
        <f t="shared" ref="AM11:AM17" si="8">SUM(AB11:AL11)</f>
        <v>0</v>
      </c>
      <c r="AN11" s="32">
        <f t="shared" ref="AN11:AN17" si="9">IF(AM11&gt;0,RANK(AM11,$AM$7:$AM$17,0),0)</f>
        <v>0</v>
      </c>
      <c r="AO11" s="49">
        <f>VLOOKUP(AN11,Tables!$A$2:$B$32,2,0)</f>
        <v>0</v>
      </c>
      <c r="AP11" s="52">
        <f t="shared" si="1"/>
        <v>0</v>
      </c>
      <c r="AQ11" s="10" t="str">
        <f t="shared" ref="AQ11:AQ17" si="10">IFERROR(IF(AP11&gt;0,RANK(AP11,$AP$7:$AP$17,0),""),"")</f>
        <v/>
      </c>
    </row>
    <row r="12" spans="1:46" ht="20.100000000000001" customHeight="1" x14ac:dyDescent="0.25">
      <c r="A12" s="6"/>
      <c r="B12" s="12"/>
      <c r="C12" s="12"/>
      <c r="D12" s="12"/>
      <c r="E12" s="8"/>
      <c r="F12" s="14"/>
      <c r="G12" s="16"/>
      <c r="H12" s="16"/>
      <c r="I12" s="32">
        <f t="shared" si="2"/>
        <v>0</v>
      </c>
      <c r="J12" s="32">
        <f t="shared" si="3"/>
        <v>0</v>
      </c>
      <c r="K12" s="49">
        <f>VLOOKUP(J12,Tables!$A$2:$B$32,2,0)</f>
        <v>0</v>
      </c>
      <c r="L12" s="14"/>
      <c r="M12" s="16"/>
      <c r="N12" s="16"/>
      <c r="O12" s="16"/>
      <c r="P12" s="16"/>
      <c r="Q12" s="16"/>
      <c r="R12" s="32">
        <f t="shared" si="4"/>
        <v>0</v>
      </c>
      <c r="S12" s="32">
        <f t="shared" si="5"/>
        <v>0</v>
      </c>
      <c r="T12" s="49">
        <f>VLOOKUP(S12,Tables!$A$2:$B$32,2,0)</f>
        <v>0</v>
      </c>
      <c r="U12" s="14"/>
      <c r="V12" s="16"/>
      <c r="W12" s="16"/>
      <c r="X12" s="16"/>
      <c r="Y12" s="32">
        <f t="shared" si="6"/>
        <v>0</v>
      </c>
      <c r="Z12" s="32">
        <f t="shared" si="7"/>
        <v>0</v>
      </c>
      <c r="AA12" s="49">
        <f>VLOOKUP(Z12,Tables!$A$2:$B$32,2,0)</f>
        <v>0</v>
      </c>
      <c r="AB12" s="14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32">
        <f t="shared" si="8"/>
        <v>0</v>
      </c>
      <c r="AN12" s="32">
        <f t="shared" si="9"/>
        <v>0</v>
      </c>
      <c r="AO12" s="49">
        <f>VLOOKUP(AN12,Tables!$A$2:$B$32,2,0)</f>
        <v>0</v>
      </c>
      <c r="AP12" s="52">
        <f t="shared" si="1"/>
        <v>0</v>
      </c>
      <c r="AQ12" s="10" t="str">
        <f t="shared" si="10"/>
        <v/>
      </c>
    </row>
    <row r="13" spans="1:46" ht="20.100000000000001" customHeight="1" x14ac:dyDescent="0.25">
      <c r="A13" s="6"/>
      <c r="B13" s="12"/>
      <c r="C13" s="12"/>
      <c r="D13" s="12"/>
      <c r="E13" s="8"/>
      <c r="F13" s="14"/>
      <c r="G13" s="16"/>
      <c r="H13" s="16"/>
      <c r="I13" s="32">
        <f t="shared" si="2"/>
        <v>0</v>
      </c>
      <c r="J13" s="32">
        <f t="shared" si="3"/>
        <v>0</v>
      </c>
      <c r="K13" s="49">
        <f>VLOOKUP(J13,Tables!$A$2:$B$32,2,0)</f>
        <v>0</v>
      </c>
      <c r="L13" s="14"/>
      <c r="M13" s="16"/>
      <c r="N13" s="16"/>
      <c r="O13" s="16"/>
      <c r="P13" s="16"/>
      <c r="Q13" s="16"/>
      <c r="R13" s="32">
        <f t="shared" si="4"/>
        <v>0</v>
      </c>
      <c r="S13" s="32">
        <f t="shared" si="5"/>
        <v>0</v>
      </c>
      <c r="T13" s="49">
        <f>VLOOKUP(S13,Tables!$A$2:$B$32,2,0)</f>
        <v>0</v>
      </c>
      <c r="U13" s="14"/>
      <c r="V13" s="16"/>
      <c r="W13" s="16"/>
      <c r="X13" s="16"/>
      <c r="Y13" s="32">
        <f t="shared" si="6"/>
        <v>0</v>
      </c>
      <c r="Z13" s="32">
        <f t="shared" si="7"/>
        <v>0</v>
      </c>
      <c r="AA13" s="49">
        <f>VLOOKUP(Z13,Tables!$A$2:$B$32,2,0)</f>
        <v>0</v>
      </c>
      <c r="AB13" s="14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32">
        <f t="shared" si="8"/>
        <v>0</v>
      </c>
      <c r="AN13" s="32">
        <f t="shared" si="9"/>
        <v>0</v>
      </c>
      <c r="AO13" s="49">
        <f>VLOOKUP(AN13,Tables!$A$2:$B$32,2,0)</f>
        <v>0</v>
      </c>
      <c r="AP13" s="52">
        <f t="shared" si="1"/>
        <v>0</v>
      </c>
      <c r="AQ13" s="10" t="str">
        <f t="shared" si="10"/>
        <v/>
      </c>
    </row>
    <row r="14" spans="1:46" ht="20.100000000000001" customHeight="1" x14ac:dyDescent="0.25">
      <c r="A14" s="6"/>
      <c r="B14" s="12"/>
      <c r="C14" s="12"/>
      <c r="D14" s="12"/>
      <c r="E14" s="8"/>
      <c r="F14" s="14"/>
      <c r="G14" s="16"/>
      <c r="H14" s="16"/>
      <c r="I14" s="32">
        <f t="shared" si="2"/>
        <v>0</v>
      </c>
      <c r="J14" s="32">
        <f t="shared" si="3"/>
        <v>0</v>
      </c>
      <c r="K14" s="49">
        <f>VLOOKUP(J14,Tables!$A$2:$B$32,2,0)</f>
        <v>0</v>
      </c>
      <c r="L14" s="14"/>
      <c r="M14" s="16"/>
      <c r="N14" s="16"/>
      <c r="O14" s="16"/>
      <c r="P14" s="16"/>
      <c r="Q14" s="16"/>
      <c r="R14" s="32">
        <f t="shared" si="4"/>
        <v>0</v>
      </c>
      <c r="S14" s="32">
        <f t="shared" si="5"/>
        <v>0</v>
      </c>
      <c r="T14" s="49">
        <f>VLOOKUP(S14,Tables!$A$2:$B$32,2,0)</f>
        <v>0</v>
      </c>
      <c r="U14" s="14"/>
      <c r="V14" s="16"/>
      <c r="W14" s="16"/>
      <c r="X14" s="16"/>
      <c r="Y14" s="32">
        <f t="shared" si="6"/>
        <v>0</v>
      </c>
      <c r="Z14" s="32">
        <f t="shared" si="7"/>
        <v>0</v>
      </c>
      <c r="AA14" s="49">
        <f>VLOOKUP(Z14,Tables!$A$2:$B$32,2,0)</f>
        <v>0</v>
      </c>
      <c r="AB14" s="14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32">
        <f t="shared" si="8"/>
        <v>0</v>
      </c>
      <c r="AN14" s="32">
        <f t="shared" si="9"/>
        <v>0</v>
      </c>
      <c r="AO14" s="49">
        <f>VLOOKUP(AN14,Tables!$A$2:$B$32,2,0)</f>
        <v>0</v>
      </c>
      <c r="AP14" s="52">
        <f t="shared" si="1"/>
        <v>0</v>
      </c>
      <c r="AQ14" s="10" t="str">
        <f t="shared" si="10"/>
        <v/>
      </c>
    </row>
    <row r="15" spans="1:46" ht="20.100000000000001" customHeight="1" x14ac:dyDescent="0.25">
      <c r="A15" s="6"/>
      <c r="B15" s="12"/>
      <c r="C15" s="12"/>
      <c r="D15" s="12"/>
      <c r="E15" s="8"/>
      <c r="F15" s="14"/>
      <c r="G15" s="16"/>
      <c r="H15" s="16"/>
      <c r="I15" s="32">
        <f t="shared" si="2"/>
        <v>0</v>
      </c>
      <c r="J15" s="32">
        <f t="shared" si="3"/>
        <v>0</v>
      </c>
      <c r="K15" s="49">
        <f>VLOOKUP(J15,Tables!$A$2:$B$32,2,0)</f>
        <v>0</v>
      </c>
      <c r="L15" s="14"/>
      <c r="M15" s="16"/>
      <c r="N15" s="16"/>
      <c r="O15" s="16"/>
      <c r="P15" s="16"/>
      <c r="Q15" s="16"/>
      <c r="R15" s="32">
        <f t="shared" si="4"/>
        <v>0</v>
      </c>
      <c r="S15" s="32">
        <f t="shared" si="5"/>
        <v>0</v>
      </c>
      <c r="T15" s="49">
        <f>VLOOKUP(S15,Tables!$A$2:$B$32,2,0)</f>
        <v>0</v>
      </c>
      <c r="U15" s="14"/>
      <c r="V15" s="16"/>
      <c r="W15" s="16"/>
      <c r="X15" s="16"/>
      <c r="Y15" s="32">
        <f t="shared" si="6"/>
        <v>0</v>
      </c>
      <c r="Z15" s="32">
        <f t="shared" si="7"/>
        <v>0</v>
      </c>
      <c r="AA15" s="49">
        <f>VLOOKUP(Z15,Tables!$A$2:$B$32,2,0)</f>
        <v>0</v>
      </c>
      <c r="AB15" s="14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32">
        <f t="shared" si="8"/>
        <v>0</v>
      </c>
      <c r="AN15" s="32">
        <f t="shared" si="9"/>
        <v>0</v>
      </c>
      <c r="AO15" s="49">
        <f>VLOOKUP(AN15,Tables!$A$2:$B$32,2,0)</f>
        <v>0</v>
      </c>
      <c r="AP15" s="52">
        <f t="shared" si="1"/>
        <v>0</v>
      </c>
      <c r="AQ15" s="10" t="str">
        <f t="shared" si="10"/>
        <v/>
      </c>
    </row>
    <row r="16" spans="1:46" ht="20.100000000000001" customHeight="1" x14ac:dyDescent="0.25">
      <c r="A16" s="6"/>
      <c r="B16" s="12"/>
      <c r="C16" s="12"/>
      <c r="D16" s="12"/>
      <c r="E16" s="8"/>
      <c r="F16" s="14"/>
      <c r="G16" s="16"/>
      <c r="H16" s="16"/>
      <c r="I16" s="32">
        <f t="shared" si="2"/>
        <v>0</v>
      </c>
      <c r="J16" s="32">
        <f t="shared" si="3"/>
        <v>0</v>
      </c>
      <c r="K16" s="49">
        <f>VLOOKUP(J16,Tables!$A$2:$B$32,2,0)</f>
        <v>0</v>
      </c>
      <c r="L16" s="14"/>
      <c r="M16" s="16"/>
      <c r="N16" s="16"/>
      <c r="O16" s="16"/>
      <c r="P16" s="16"/>
      <c r="Q16" s="16"/>
      <c r="R16" s="32">
        <f t="shared" si="4"/>
        <v>0</v>
      </c>
      <c r="S16" s="32">
        <f t="shared" si="5"/>
        <v>0</v>
      </c>
      <c r="T16" s="49">
        <f>VLOOKUP(S16,Tables!$A$2:$B$32,2,0)</f>
        <v>0</v>
      </c>
      <c r="U16" s="14"/>
      <c r="V16" s="16"/>
      <c r="W16" s="16"/>
      <c r="X16" s="16"/>
      <c r="Y16" s="32">
        <f t="shared" si="6"/>
        <v>0</v>
      </c>
      <c r="Z16" s="32">
        <f t="shared" si="7"/>
        <v>0</v>
      </c>
      <c r="AA16" s="49">
        <f>VLOOKUP(Z16,Tables!$A$2:$B$32,2,0)</f>
        <v>0</v>
      </c>
      <c r="AB16" s="14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32">
        <f t="shared" si="8"/>
        <v>0</v>
      </c>
      <c r="AN16" s="32">
        <f t="shared" si="9"/>
        <v>0</v>
      </c>
      <c r="AO16" s="49">
        <f>VLOOKUP(AN16,Tables!$A$2:$B$32,2,0)</f>
        <v>0</v>
      </c>
      <c r="AP16" s="52">
        <f t="shared" si="1"/>
        <v>0</v>
      </c>
      <c r="AQ16" s="10" t="str">
        <f t="shared" si="10"/>
        <v/>
      </c>
    </row>
    <row r="17" spans="1:43" ht="20.100000000000001" customHeight="1" thickBot="1" x14ac:dyDescent="0.3">
      <c r="A17" s="7"/>
      <c r="B17" s="13"/>
      <c r="C17" s="13"/>
      <c r="D17" s="13"/>
      <c r="E17" s="9"/>
      <c r="F17" s="15"/>
      <c r="G17" s="17"/>
      <c r="H17" s="17"/>
      <c r="I17" s="33">
        <f t="shared" si="2"/>
        <v>0</v>
      </c>
      <c r="J17" s="33">
        <f t="shared" si="3"/>
        <v>0</v>
      </c>
      <c r="K17" s="50">
        <f>VLOOKUP(J17,Tables!$A$2:$B$32,2,0)</f>
        <v>0</v>
      </c>
      <c r="L17" s="15"/>
      <c r="M17" s="17"/>
      <c r="N17" s="17"/>
      <c r="O17" s="17"/>
      <c r="P17" s="17"/>
      <c r="Q17" s="17"/>
      <c r="R17" s="33">
        <f t="shared" si="4"/>
        <v>0</v>
      </c>
      <c r="S17" s="33">
        <f t="shared" si="5"/>
        <v>0</v>
      </c>
      <c r="T17" s="50">
        <f>VLOOKUP(S17,Tables!$A$2:$B$32,2,0)</f>
        <v>0</v>
      </c>
      <c r="U17" s="15"/>
      <c r="V17" s="17"/>
      <c r="W17" s="17"/>
      <c r="X17" s="17"/>
      <c r="Y17" s="33">
        <f>SUM(U17:X17)</f>
        <v>0</v>
      </c>
      <c r="Z17" s="33">
        <f t="shared" si="7"/>
        <v>0</v>
      </c>
      <c r="AA17" s="50">
        <f>VLOOKUP(Z17,Tables!$A$2:$B$32,2,0)</f>
        <v>0</v>
      </c>
      <c r="AB17" s="15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33">
        <f t="shared" si="8"/>
        <v>0</v>
      </c>
      <c r="AN17" s="33">
        <f t="shared" si="9"/>
        <v>0</v>
      </c>
      <c r="AO17" s="50">
        <f>VLOOKUP(AN17,Tables!$A$2:$B$32,2,0)</f>
        <v>0</v>
      </c>
      <c r="AP17" s="53">
        <f t="shared" si="1"/>
        <v>0</v>
      </c>
      <c r="AQ17" s="11" t="str">
        <f t="shared" si="10"/>
        <v/>
      </c>
    </row>
    <row r="18" spans="1:43" ht="30" customHeight="1" x14ac:dyDescent="0.3">
      <c r="B18" s="79" t="s">
        <v>1504</v>
      </c>
      <c r="C18" s="79" t="s">
        <v>1636</v>
      </c>
      <c r="AQ18" t="str">
        <f>IFERROR(IF(AP19&gt;0,RANK(AP19,$AP$7:$AP$17,0),""),"")</f>
        <v/>
      </c>
    </row>
    <row r="19" spans="1:43" x14ac:dyDescent="0.25">
      <c r="AP19" s="59">
        <f>SUM(AP7:AP17)</f>
        <v>342</v>
      </c>
    </row>
  </sheetData>
  <sortState ref="A7:AT10">
    <sortCondition ref="AQ7:AQ10"/>
  </sortState>
  <pageMargins left="0.70866141732283472" right="0.70866141732283472" top="0.74803149606299213" bottom="0.74803149606299213" header="0.31496062992125984" footer="0.31496062992125984"/>
  <pageSetup paperSize="9" scale="71" orientation="landscape" r:id="rId1"/>
  <ignoredErrors>
    <ignoredError sqref="I7:I1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3A1B4-E8F7-4AFD-BEF4-84697A1244DA}">
  <sheetPr>
    <pageSetUpPr fitToPage="1"/>
  </sheetPr>
  <dimension ref="A1:AT19"/>
  <sheetViews>
    <sheetView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M1" sqref="AM1:AO1048576"/>
    </sheetView>
  </sheetViews>
  <sheetFormatPr defaultRowHeight="15" outlineLevelCol="1" x14ac:dyDescent="0.25"/>
  <cols>
    <col min="1" max="1" width="6.7109375" customWidth="1"/>
    <col min="2" max="2" width="18.7109375" bestFit="1" customWidth="1"/>
    <col min="3" max="3" width="19.85546875" bestFit="1" customWidth="1"/>
    <col min="4" max="4" width="31.5703125" bestFit="1" customWidth="1"/>
    <col min="5" max="5" width="7.7109375" customWidth="1"/>
    <col min="6" max="8" width="9.7109375" hidden="1" customWidth="1" outlineLevel="1"/>
    <col min="9" max="9" width="8.7109375" customWidth="1" collapsed="1"/>
    <col min="10" max="11" width="8.7109375" customWidth="1"/>
    <col min="12" max="17" width="9.7109375" hidden="1" customWidth="1" outlineLevel="1"/>
    <col min="18" max="18" width="8.7109375" customWidth="1" collapsed="1"/>
    <col min="19" max="20" width="8.7109375" customWidth="1"/>
    <col min="21" max="24" width="9.7109375" hidden="1" customWidth="1" outlineLevel="1"/>
    <col min="25" max="25" width="8.7109375" customWidth="1" collapsed="1"/>
    <col min="26" max="27" width="8.7109375" customWidth="1"/>
    <col min="28" max="38" width="9.7109375" hidden="1" customWidth="1" outlineLevel="1"/>
    <col min="39" max="39" width="8.7109375" hidden="1" customWidth="1" collapsed="1"/>
    <col min="40" max="41" width="8.7109375" hidden="1" customWidth="1"/>
    <col min="42" max="43" width="8.7109375" customWidth="1"/>
  </cols>
  <sheetData>
    <row r="1" spans="1:46" ht="30" customHeight="1" x14ac:dyDescent="0.4">
      <c r="A1" s="89" t="s">
        <v>104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6" ht="30" customHeight="1" x14ac:dyDescent="0.4">
      <c r="A2" s="89" t="str">
        <f>VLOOKUP($A$7,Tables!$D$2:$H$45,3,0)</f>
        <v>Show Horse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6" ht="30" customHeight="1" x14ac:dyDescent="0.4">
      <c r="A3" s="89" t="str">
        <f>VLOOKUP($A$7,Tables!$D$2:$H$45,2,0)</f>
        <v>Intermediate Show Hack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6" ht="15.75" thickBot="1" x14ac:dyDescent="0.3"/>
    <row r="5" spans="1:46" ht="15.75" thickBot="1" x14ac:dyDescent="0.3">
      <c r="E5" s="58"/>
      <c r="F5" s="56" t="s">
        <v>10</v>
      </c>
      <c r="G5" s="57"/>
      <c r="H5" s="57"/>
      <c r="I5" s="54" t="s">
        <v>10</v>
      </c>
      <c r="J5" s="54"/>
      <c r="K5" s="55"/>
      <c r="L5" s="44" t="s">
        <v>1563</v>
      </c>
      <c r="M5" s="45"/>
      <c r="N5" s="45"/>
      <c r="O5" s="45"/>
      <c r="P5" s="45"/>
      <c r="Q5" s="45"/>
      <c r="R5" s="54" t="s">
        <v>1563</v>
      </c>
      <c r="S5" s="54"/>
      <c r="T5" s="55"/>
      <c r="U5" s="42" t="s">
        <v>1562</v>
      </c>
      <c r="V5" s="43"/>
      <c r="W5" s="43"/>
      <c r="X5" s="43"/>
      <c r="Y5" s="54" t="s">
        <v>1562</v>
      </c>
      <c r="Z5" s="54"/>
      <c r="AA5" s="55"/>
      <c r="AB5" s="46" t="s">
        <v>1561</v>
      </c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54" t="s">
        <v>1561</v>
      </c>
      <c r="AN5" s="54"/>
      <c r="AO5" s="55"/>
      <c r="AP5" s="34"/>
    </row>
    <row r="6" spans="1:46" s="5" customFormat="1" ht="75" x14ac:dyDescent="0.25">
      <c r="A6" s="18" t="s">
        <v>9</v>
      </c>
      <c r="B6" s="19" t="s">
        <v>10</v>
      </c>
      <c r="C6" s="19" t="s">
        <v>115</v>
      </c>
      <c r="D6" s="19" t="s">
        <v>116</v>
      </c>
      <c r="E6" s="20" t="s">
        <v>18</v>
      </c>
      <c r="F6" s="47" t="s">
        <v>1514</v>
      </c>
      <c r="G6" s="29" t="s">
        <v>1511</v>
      </c>
      <c r="H6" s="29" t="s">
        <v>1515</v>
      </c>
      <c r="I6" s="27" t="s">
        <v>1516</v>
      </c>
      <c r="J6" s="27" t="s">
        <v>1534</v>
      </c>
      <c r="K6" s="48" t="s">
        <v>1535</v>
      </c>
      <c r="L6" s="31" t="s">
        <v>1517</v>
      </c>
      <c r="M6" s="30" t="s">
        <v>1518</v>
      </c>
      <c r="N6" s="30" t="s">
        <v>1519</v>
      </c>
      <c r="O6" s="30" t="s">
        <v>1520</v>
      </c>
      <c r="P6" s="30" t="s">
        <v>1511</v>
      </c>
      <c r="Q6" s="30" t="s">
        <v>1512</v>
      </c>
      <c r="R6" s="27" t="s">
        <v>1521</v>
      </c>
      <c r="S6" s="27" t="s">
        <v>1536</v>
      </c>
      <c r="T6" s="48" t="s">
        <v>1537</v>
      </c>
      <c r="U6" s="47" t="s">
        <v>1509</v>
      </c>
      <c r="V6" s="29" t="s">
        <v>1510</v>
      </c>
      <c r="W6" s="29" t="s">
        <v>1511</v>
      </c>
      <c r="X6" s="29" t="s">
        <v>1512</v>
      </c>
      <c r="Y6" s="28" t="s">
        <v>1513</v>
      </c>
      <c r="Z6" s="28" t="s">
        <v>1532</v>
      </c>
      <c r="AA6" s="51" t="s">
        <v>1533</v>
      </c>
      <c r="AB6" s="31" t="s">
        <v>1522</v>
      </c>
      <c r="AC6" s="30" t="s">
        <v>1523</v>
      </c>
      <c r="AD6" s="30" t="s">
        <v>1524</v>
      </c>
      <c r="AE6" s="30" t="s">
        <v>1525</v>
      </c>
      <c r="AF6" s="30" t="s">
        <v>1525</v>
      </c>
      <c r="AG6" s="30" t="s">
        <v>1524</v>
      </c>
      <c r="AH6" s="30" t="s">
        <v>1523</v>
      </c>
      <c r="AI6" s="30" t="s">
        <v>1522</v>
      </c>
      <c r="AJ6" s="30" t="s">
        <v>1526</v>
      </c>
      <c r="AK6" s="30" t="s">
        <v>1527</v>
      </c>
      <c r="AL6" s="30" t="s">
        <v>1528</v>
      </c>
      <c r="AM6" s="27" t="s">
        <v>1529</v>
      </c>
      <c r="AN6" s="27" t="s">
        <v>1530</v>
      </c>
      <c r="AO6" s="48" t="s">
        <v>1531</v>
      </c>
      <c r="AP6" s="28" t="s">
        <v>1538</v>
      </c>
      <c r="AQ6" s="20" t="s">
        <v>14</v>
      </c>
    </row>
    <row r="7" spans="1:46" ht="20.100000000000001" customHeight="1" x14ac:dyDescent="0.25">
      <c r="A7" s="6" t="s">
        <v>58</v>
      </c>
      <c r="B7" s="12" t="s">
        <v>1232</v>
      </c>
      <c r="C7" s="12" t="s">
        <v>1582</v>
      </c>
      <c r="D7" s="12" t="s">
        <v>1237</v>
      </c>
      <c r="E7" s="8">
        <v>7111</v>
      </c>
      <c r="F7" s="14">
        <v>58</v>
      </c>
      <c r="G7" s="16">
        <v>18</v>
      </c>
      <c r="H7" s="16">
        <v>15</v>
      </c>
      <c r="I7" s="32">
        <f>SUM(F7:H7)</f>
        <v>91</v>
      </c>
      <c r="J7" s="32">
        <f t="shared" ref="J7:J17" si="0">IF(I7&gt;0,RANK(I7,$I$7:$I$17,0),0)</f>
        <v>1</v>
      </c>
      <c r="K7" s="49">
        <f>VLOOKUP(J7,Tables!$A$2:$B$32,2,0)</f>
        <v>30</v>
      </c>
      <c r="L7" s="14">
        <v>9</v>
      </c>
      <c r="M7" s="16">
        <v>9</v>
      </c>
      <c r="N7" s="16">
        <v>27</v>
      </c>
      <c r="O7" s="16">
        <v>27</v>
      </c>
      <c r="P7" s="16">
        <v>19</v>
      </c>
      <c r="Q7" s="16">
        <v>17</v>
      </c>
      <c r="R7" s="32">
        <f>SUM(L7:Q7)</f>
        <v>108</v>
      </c>
      <c r="S7" s="32">
        <f t="shared" ref="S7:S17" si="1">IF(R7&gt;0,RANK(R7,$R$7:$R$17,0),0)</f>
        <v>2</v>
      </c>
      <c r="T7" s="49">
        <f>VLOOKUP(S7,Tables!$A$2:$B$32,2,0)</f>
        <v>29</v>
      </c>
      <c r="U7" s="14">
        <v>24</v>
      </c>
      <c r="V7" s="16">
        <v>25</v>
      </c>
      <c r="W7" s="16">
        <v>18</v>
      </c>
      <c r="X7" s="16">
        <v>14</v>
      </c>
      <c r="Y7" s="32">
        <f>SUM(U7:X7)</f>
        <v>81</v>
      </c>
      <c r="Z7" s="32">
        <f>IF(Y7&gt;0,RANK(Y7,$Y$7:$Y$17,0),0)</f>
        <v>1</v>
      </c>
      <c r="AA7" s="49">
        <f>VLOOKUP(Z7,Tables!$A$2:$B$32,2,0)</f>
        <v>30</v>
      </c>
      <c r="AB7" s="14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32">
        <f>SUM(AB7:AL7)</f>
        <v>0</v>
      </c>
      <c r="AN7" s="32">
        <f>IF(AM7&gt;0,RANK(AM7,$AM$7:$AM$17,0),0)</f>
        <v>0</v>
      </c>
      <c r="AO7" s="49">
        <f>VLOOKUP(AN7,Tables!$A$2:$B$32,2,0)</f>
        <v>0</v>
      </c>
      <c r="AP7" s="52">
        <f>AO7+T7+K7+AA7</f>
        <v>89</v>
      </c>
      <c r="AQ7" s="10">
        <f>IFERROR(IF(AP7&gt;0,RANK(AP7,$AP$7:$AP$17,0),""),"")</f>
        <v>1</v>
      </c>
      <c r="AS7" s="59">
        <f>AO7+AA7+T7+K7</f>
        <v>89</v>
      </c>
      <c r="AT7" s="59">
        <f>AS7-AP7</f>
        <v>0</v>
      </c>
    </row>
    <row r="8" spans="1:46" ht="20.100000000000001" customHeight="1" x14ac:dyDescent="0.25">
      <c r="A8" s="6" t="s">
        <v>58</v>
      </c>
      <c r="B8" s="12" t="s">
        <v>365</v>
      </c>
      <c r="C8" s="12" t="s">
        <v>1583</v>
      </c>
      <c r="D8" s="12" t="s">
        <v>1565</v>
      </c>
      <c r="E8" s="8">
        <v>7701</v>
      </c>
      <c r="F8" s="14">
        <v>56</v>
      </c>
      <c r="G8" s="16">
        <v>18</v>
      </c>
      <c r="H8" s="16">
        <v>15</v>
      </c>
      <c r="I8" s="32">
        <f t="shared" ref="I8:I17" si="2">SUM(F8:H8)</f>
        <v>89</v>
      </c>
      <c r="J8" s="32">
        <f t="shared" si="0"/>
        <v>2</v>
      </c>
      <c r="K8" s="49">
        <f>VLOOKUP(J8,Tables!$A$2:$B$32,2,0)</f>
        <v>29</v>
      </c>
      <c r="L8" s="14">
        <v>9</v>
      </c>
      <c r="M8" s="16">
        <v>9</v>
      </c>
      <c r="N8" s="16">
        <v>26</v>
      </c>
      <c r="O8" s="16">
        <v>28</v>
      </c>
      <c r="P8" s="16">
        <v>20</v>
      </c>
      <c r="Q8" s="16">
        <v>17</v>
      </c>
      <c r="R8" s="32">
        <f t="shared" ref="R8:R17" si="3">SUM(L8:Q8)</f>
        <v>109</v>
      </c>
      <c r="S8" s="32">
        <f t="shared" si="1"/>
        <v>1</v>
      </c>
      <c r="T8" s="49">
        <f>VLOOKUP(S8,Tables!$A$2:$B$32,2,0)</f>
        <v>30</v>
      </c>
      <c r="U8" s="14">
        <v>22</v>
      </c>
      <c r="V8" s="16">
        <v>24</v>
      </c>
      <c r="W8" s="16">
        <v>17</v>
      </c>
      <c r="X8" s="16">
        <v>15</v>
      </c>
      <c r="Y8" s="32">
        <f t="shared" ref="Y8:Y16" si="4">SUM(U8:X8)</f>
        <v>78</v>
      </c>
      <c r="Z8" s="32">
        <f>IF(Y8&gt;0,RANK(Y8,$Y$7:$Y$17,0),0)</f>
        <v>2</v>
      </c>
      <c r="AA8" s="49">
        <f>VLOOKUP(Z8,Tables!$A$2:$B$32,2,0)</f>
        <v>29</v>
      </c>
      <c r="AB8" s="14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32">
        <f t="shared" ref="AM8:AM17" si="5">SUM(AB8:AL8)</f>
        <v>0</v>
      </c>
      <c r="AN8" s="32">
        <f t="shared" ref="AN8:AN17" si="6">IF(AM8&gt;0,RANK(AM8,$AM$7:$AM$17,0),0)</f>
        <v>0</v>
      </c>
      <c r="AO8" s="49">
        <f>VLOOKUP(AN8,Tables!$A$2:$B$32,2,0)</f>
        <v>0</v>
      </c>
      <c r="AP8" s="52">
        <f>AO8+T8+K8+AA8</f>
        <v>88</v>
      </c>
      <c r="AQ8" s="10">
        <f t="shared" ref="AQ8:AQ17" si="7">IFERROR(IF(AP8&gt;0,RANK(AP8,$AP$7:$AP$17,0),""),"")</f>
        <v>2</v>
      </c>
      <c r="AS8" s="59">
        <f>AO8+AA8+T8+K8</f>
        <v>88</v>
      </c>
      <c r="AT8" s="59">
        <f>AS8-AP8</f>
        <v>0</v>
      </c>
    </row>
    <row r="9" spans="1:46" ht="20.100000000000001" customHeight="1" x14ac:dyDescent="0.25">
      <c r="A9" s="6"/>
      <c r="B9" s="12"/>
      <c r="C9" s="12"/>
      <c r="D9" s="12"/>
      <c r="E9" s="8"/>
      <c r="F9" s="14"/>
      <c r="G9" s="16"/>
      <c r="H9" s="16"/>
      <c r="I9" s="32">
        <f t="shared" si="2"/>
        <v>0</v>
      </c>
      <c r="J9" s="32">
        <f t="shared" si="0"/>
        <v>0</v>
      </c>
      <c r="K9" s="49">
        <f>VLOOKUP(J9,Tables!$A$2:$B$32,2,0)</f>
        <v>0</v>
      </c>
      <c r="L9" s="14"/>
      <c r="M9" s="16"/>
      <c r="N9" s="16"/>
      <c r="O9" s="16"/>
      <c r="P9" s="16"/>
      <c r="Q9" s="16"/>
      <c r="R9" s="32">
        <f t="shared" si="3"/>
        <v>0</v>
      </c>
      <c r="S9" s="32">
        <f t="shared" si="1"/>
        <v>0</v>
      </c>
      <c r="T9" s="49">
        <f>VLOOKUP(S9,Tables!$A$2:$B$32,2,0)</f>
        <v>0</v>
      </c>
      <c r="U9" s="14"/>
      <c r="V9" s="16"/>
      <c r="W9" s="16"/>
      <c r="X9" s="16"/>
      <c r="Y9" s="32">
        <f t="shared" si="4"/>
        <v>0</v>
      </c>
      <c r="Z9" s="32">
        <f t="shared" ref="Z9:Z17" si="8">IF(Y9&gt;0,RANK(Y9,$Y$7:$Y$17,0),0)</f>
        <v>0</v>
      </c>
      <c r="AA9" s="49">
        <f>VLOOKUP(Z9,Tables!$A$2:$B$32,2,0)</f>
        <v>0</v>
      </c>
      <c r="AB9" s="14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32">
        <f t="shared" si="5"/>
        <v>0</v>
      </c>
      <c r="AN9" s="32">
        <f t="shared" si="6"/>
        <v>0</v>
      </c>
      <c r="AO9" s="49">
        <f>VLOOKUP(AN9,Tables!$A$2:$B$32,2,0)</f>
        <v>0</v>
      </c>
      <c r="AP9" s="52">
        <f>AO9+T9+K9+AA9</f>
        <v>0</v>
      </c>
      <c r="AQ9" s="10" t="str">
        <f t="shared" si="7"/>
        <v/>
      </c>
    </row>
    <row r="10" spans="1:46" ht="20.100000000000001" customHeight="1" x14ac:dyDescent="0.25">
      <c r="A10" s="6"/>
      <c r="B10" s="12"/>
      <c r="C10" s="12"/>
      <c r="D10" s="12"/>
      <c r="E10" s="8"/>
      <c r="F10" s="14"/>
      <c r="G10" s="16"/>
      <c r="H10" s="16"/>
      <c r="I10" s="32">
        <f t="shared" si="2"/>
        <v>0</v>
      </c>
      <c r="J10" s="32">
        <f t="shared" si="0"/>
        <v>0</v>
      </c>
      <c r="K10" s="49">
        <f>VLOOKUP(J10,Tables!$A$2:$B$32,2,0)</f>
        <v>0</v>
      </c>
      <c r="L10" s="14"/>
      <c r="M10" s="16"/>
      <c r="N10" s="16"/>
      <c r="O10" s="16"/>
      <c r="P10" s="16"/>
      <c r="Q10" s="16"/>
      <c r="R10" s="32">
        <f t="shared" si="3"/>
        <v>0</v>
      </c>
      <c r="S10" s="32">
        <f t="shared" si="1"/>
        <v>0</v>
      </c>
      <c r="T10" s="49">
        <f>VLOOKUP(S10,Tables!$A$2:$B$32,2,0)</f>
        <v>0</v>
      </c>
      <c r="U10" s="14"/>
      <c r="V10" s="16"/>
      <c r="W10" s="16"/>
      <c r="X10" s="16"/>
      <c r="Y10" s="32">
        <f t="shared" si="4"/>
        <v>0</v>
      </c>
      <c r="Z10" s="32">
        <f t="shared" si="8"/>
        <v>0</v>
      </c>
      <c r="AA10" s="49">
        <f>VLOOKUP(Z10,Tables!$A$2:$B$32,2,0)</f>
        <v>0</v>
      </c>
      <c r="AB10" s="14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32">
        <f t="shared" si="5"/>
        <v>0</v>
      </c>
      <c r="AN10" s="32">
        <f t="shared" si="6"/>
        <v>0</v>
      </c>
      <c r="AO10" s="49">
        <f>VLOOKUP(AN10,Tables!$A$2:$B$32,2,0)</f>
        <v>0</v>
      </c>
      <c r="AP10" s="52">
        <f t="shared" ref="AP10:AP17" si="9">IFERROR(AO10+T10+K10+AA10,"")</f>
        <v>0</v>
      </c>
      <c r="AQ10" s="10" t="str">
        <f t="shared" si="7"/>
        <v/>
      </c>
    </row>
    <row r="11" spans="1:46" ht="20.100000000000001" customHeight="1" x14ac:dyDescent="0.25">
      <c r="A11" s="6"/>
      <c r="B11" s="12"/>
      <c r="C11" s="12"/>
      <c r="D11" s="12"/>
      <c r="E11" s="8"/>
      <c r="F11" s="14"/>
      <c r="G11" s="16"/>
      <c r="H11" s="16"/>
      <c r="I11" s="32">
        <f t="shared" si="2"/>
        <v>0</v>
      </c>
      <c r="J11" s="32">
        <f t="shared" si="0"/>
        <v>0</v>
      </c>
      <c r="K11" s="49">
        <f>VLOOKUP(J11,Tables!$A$2:$B$32,2,0)</f>
        <v>0</v>
      </c>
      <c r="L11" s="14"/>
      <c r="M11" s="16"/>
      <c r="N11" s="16"/>
      <c r="O11" s="16"/>
      <c r="P11" s="16"/>
      <c r="Q11" s="16"/>
      <c r="R11" s="32">
        <f t="shared" si="3"/>
        <v>0</v>
      </c>
      <c r="S11" s="32">
        <f t="shared" si="1"/>
        <v>0</v>
      </c>
      <c r="T11" s="49">
        <f>VLOOKUP(S11,Tables!$A$2:$B$32,2,0)</f>
        <v>0</v>
      </c>
      <c r="U11" s="14"/>
      <c r="V11" s="16"/>
      <c r="W11" s="16"/>
      <c r="X11" s="16"/>
      <c r="Y11" s="32">
        <f t="shared" si="4"/>
        <v>0</v>
      </c>
      <c r="Z11" s="32">
        <f t="shared" si="8"/>
        <v>0</v>
      </c>
      <c r="AA11" s="49">
        <f>VLOOKUP(Z11,Tables!$A$2:$B$32,2,0)</f>
        <v>0</v>
      </c>
      <c r="AB11" s="14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32">
        <f t="shared" si="5"/>
        <v>0</v>
      </c>
      <c r="AN11" s="32">
        <f t="shared" si="6"/>
        <v>0</v>
      </c>
      <c r="AO11" s="49">
        <f>VLOOKUP(AN11,Tables!$A$2:$B$32,2,0)</f>
        <v>0</v>
      </c>
      <c r="AP11" s="52">
        <f t="shared" si="9"/>
        <v>0</v>
      </c>
      <c r="AQ11" s="10" t="str">
        <f t="shared" si="7"/>
        <v/>
      </c>
    </row>
    <row r="12" spans="1:46" ht="20.100000000000001" customHeight="1" x14ac:dyDescent="0.25">
      <c r="A12" s="6"/>
      <c r="B12" s="12"/>
      <c r="C12" s="12"/>
      <c r="D12" s="12"/>
      <c r="E12" s="8"/>
      <c r="F12" s="14"/>
      <c r="G12" s="16"/>
      <c r="H12" s="16"/>
      <c r="I12" s="32">
        <f t="shared" si="2"/>
        <v>0</v>
      </c>
      <c r="J12" s="32">
        <f t="shared" si="0"/>
        <v>0</v>
      </c>
      <c r="K12" s="49">
        <f>VLOOKUP(J12,Tables!$A$2:$B$32,2,0)</f>
        <v>0</v>
      </c>
      <c r="L12" s="14"/>
      <c r="M12" s="16"/>
      <c r="N12" s="16"/>
      <c r="O12" s="16"/>
      <c r="P12" s="16"/>
      <c r="Q12" s="16"/>
      <c r="R12" s="32">
        <f t="shared" si="3"/>
        <v>0</v>
      </c>
      <c r="S12" s="32">
        <f t="shared" si="1"/>
        <v>0</v>
      </c>
      <c r="T12" s="49">
        <f>VLOOKUP(S12,Tables!$A$2:$B$32,2,0)</f>
        <v>0</v>
      </c>
      <c r="U12" s="14"/>
      <c r="V12" s="16"/>
      <c r="W12" s="16"/>
      <c r="X12" s="16"/>
      <c r="Y12" s="32">
        <f t="shared" si="4"/>
        <v>0</v>
      </c>
      <c r="Z12" s="32">
        <f t="shared" si="8"/>
        <v>0</v>
      </c>
      <c r="AA12" s="49">
        <f>VLOOKUP(Z12,Tables!$A$2:$B$32,2,0)</f>
        <v>0</v>
      </c>
      <c r="AB12" s="14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32">
        <f t="shared" si="5"/>
        <v>0</v>
      </c>
      <c r="AN12" s="32">
        <f t="shared" si="6"/>
        <v>0</v>
      </c>
      <c r="AO12" s="49">
        <f>VLOOKUP(AN12,Tables!$A$2:$B$32,2,0)</f>
        <v>0</v>
      </c>
      <c r="AP12" s="52">
        <f t="shared" si="9"/>
        <v>0</v>
      </c>
      <c r="AQ12" s="10" t="str">
        <f t="shared" si="7"/>
        <v/>
      </c>
    </row>
    <row r="13" spans="1:46" ht="20.100000000000001" customHeight="1" x14ac:dyDescent="0.25">
      <c r="A13" s="6"/>
      <c r="B13" s="12"/>
      <c r="C13" s="12"/>
      <c r="D13" s="12"/>
      <c r="E13" s="8"/>
      <c r="F13" s="14"/>
      <c r="G13" s="16"/>
      <c r="H13" s="16"/>
      <c r="I13" s="32">
        <f t="shared" si="2"/>
        <v>0</v>
      </c>
      <c r="J13" s="32">
        <f t="shared" si="0"/>
        <v>0</v>
      </c>
      <c r="K13" s="49">
        <f>VLOOKUP(J13,Tables!$A$2:$B$32,2,0)</f>
        <v>0</v>
      </c>
      <c r="L13" s="14"/>
      <c r="M13" s="16"/>
      <c r="N13" s="16"/>
      <c r="O13" s="16"/>
      <c r="P13" s="16"/>
      <c r="Q13" s="16"/>
      <c r="R13" s="32">
        <f t="shared" si="3"/>
        <v>0</v>
      </c>
      <c r="S13" s="32">
        <f t="shared" si="1"/>
        <v>0</v>
      </c>
      <c r="T13" s="49">
        <f>VLOOKUP(S13,Tables!$A$2:$B$32,2,0)</f>
        <v>0</v>
      </c>
      <c r="U13" s="14"/>
      <c r="V13" s="16"/>
      <c r="W13" s="16"/>
      <c r="X13" s="16"/>
      <c r="Y13" s="32">
        <f t="shared" si="4"/>
        <v>0</v>
      </c>
      <c r="Z13" s="32">
        <f t="shared" si="8"/>
        <v>0</v>
      </c>
      <c r="AA13" s="49">
        <f>VLOOKUP(Z13,Tables!$A$2:$B$32,2,0)</f>
        <v>0</v>
      </c>
      <c r="AB13" s="14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32">
        <f t="shared" si="5"/>
        <v>0</v>
      </c>
      <c r="AN13" s="32">
        <f t="shared" si="6"/>
        <v>0</v>
      </c>
      <c r="AO13" s="49">
        <f>VLOOKUP(AN13,Tables!$A$2:$B$32,2,0)</f>
        <v>0</v>
      </c>
      <c r="AP13" s="52">
        <f t="shared" si="9"/>
        <v>0</v>
      </c>
      <c r="AQ13" s="10" t="str">
        <f t="shared" si="7"/>
        <v/>
      </c>
    </row>
    <row r="14" spans="1:46" ht="20.100000000000001" customHeight="1" x14ac:dyDescent="0.25">
      <c r="A14" s="6"/>
      <c r="B14" s="12"/>
      <c r="C14" s="12"/>
      <c r="D14" s="12"/>
      <c r="E14" s="8"/>
      <c r="F14" s="14"/>
      <c r="G14" s="16"/>
      <c r="H14" s="16"/>
      <c r="I14" s="32">
        <f t="shared" si="2"/>
        <v>0</v>
      </c>
      <c r="J14" s="32">
        <f t="shared" si="0"/>
        <v>0</v>
      </c>
      <c r="K14" s="49">
        <f>VLOOKUP(J14,Tables!$A$2:$B$32,2,0)</f>
        <v>0</v>
      </c>
      <c r="L14" s="14"/>
      <c r="M14" s="16"/>
      <c r="N14" s="16"/>
      <c r="O14" s="16"/>
      <c r="P14" s="16"/>
      <c r="Q14" s="16"/>
      <c r="R14" s="32">
        <f t="shared" si="3"/>
        <v>0</v>
      </c>
      <c r="S14" s="32">
        <f t="shared" si="1"/>
        <v>0</v>
      </c>
      <c r="T14" s="49">
        <f>VLOOKUP(S14,Tables!$A$2:$B$32,2,0)</f>
        <v>0</v>
      </c>
      <c r="U14" s="14"/>
      <c r="V14" s="16"/>
      <c r="W14" s="16"/>
      <c r="X14" s="16"/>
      <c r="Y14" s="32">
        <f t="shared" si="4"/>
        <v>0</v>
      </c>
      <c r="Z14" s="32">
        <f t="shared" si="8"/>
        <v>0</v>
      </c>
      <c r="AA14" s="49">
        <f>VLOOKUP(Z14,Tables!$A$2:$B$32,2,0)</f>
        <v>0</v>
      </c>
      <c r="AB14" s="14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32">
        <f t="shared" si="5"/>
        <v>0</v>
      </c>
      <c r="AN14" s="32">
        <f t="shared" si="6"/>
        <v>0</v>
      </c>
      <c r="AO14" s="49">
        <f>VLOOKUP(AN14,Tables!$A$2:$B$32,2,0)</f>
        <v>0</v>
      </c>
      <c r="AP14" s="52">
        <f t="shared" si="9"/>
        <v>0</v>
      </c>
      <c r="AQ14" s="10" t="str">
        <f t="shared" si="7"/>
        <v/>
      </c>
    </row>
    <row r="15" spans="1:46" ht="20.100000000000001" customHeight="1" x14ac:dyDescent="0.25">
      <c r="A15" s="6"/>
      <c r="B15" s="12"/>
      <c r="C15" s="12"/>
      <c r="D15" s="12"/>
      <c r="E15" s="8"/>
      <c r="F15" s="14"/>
      <c r="G15" s="16"/>
      <c r="H15" s="16"/>
      <c r="I15" s="32">
        <f t="shared" si="2"/>
        <v>0</v>
      </c>
      <c r="J15" s="32">
        <f t="shared" si="0"/>
        <v>0</v>
      </c>
      <c r="K15" s="49">
        <f>VLOOKUP(J15,Tables!$A$2:$B$32,2,0)</f>
        <v>0</v>
      </c>
      <c r="L15" s="14"/>
      <c r="M15" s="16"/>
      <c r="N15" s="16"/>
      <c r="O15" s="16"/>
      <c r="P15" s="16"/>
      <c r="Q15" s="16"/>
      <c r="R15" s="32">
        <f t="shared" si="3"/>
        <v>0</v>
      </c>
      <c r="S15" s="32">
        <f t="shared" si="1"/>
        <v>0</v>
      </c>
      <c r="T15" s="49">
        <f>VLOOKUP(S15,Tables!$A$2:$B$32,2,0)</f>
        <v>0</v>
      </c>
      <c r="U15" s="14"/>
      <c r="V15" s="16"/>
      <c r="W15" s="16"/>
      <c r="X15" s="16"/>
      <c r="Y15" s="32">
        <f t="shared" si="4"/>
        <v>0</v>
      </c>
      <c r="Z15" s="32">
        <f t="shared" si="8"/>
        <v>0</v>
      </c>
      <c r="AA15" s="49">
        <f>VLOOKUP(Z15,Tables!$A$2:$B$32,2,0)</f>
        <v>0</v>
      </c>
      <c r="AB15" s="14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32">
        <f t="shared" si="5"/>
        <v>0</v>
      </c>
      <c r="AN15" s="32">
        <f t="shared" si="6"/>
        <v>0</v>
      </c>
      <c r="AO15" s="49">
        <f>VLOOKUP(AN15,Tables!$A$2:$B$32,2,0)</f>
        <v>0</v>
      </c>
      <c r="AP15" s="52">
        <f t="shared" si="9"/>
        <v>0</v>
      </c>
      <c r="AQ15" s="10" t="str">
        <f t="shared" si="7"/>
        <v/>
      </c>
    </row>
    <row r="16" spans="1:46" ht="20.100000000000001" customHeight="1" x14ac:dyDescent="0.25">
      <c r="A16" s="6"/>
      <c r="B16" s="12"/>
      <c r="C16" s="12"/>
      <c r="D16" s="12"/>
      <c r="E16" s="8"/>
      <c r="F16" s="14"/>
      <c r="G16" s="16"/>
      <c r="H16" s="16"/>
      <c r="I16" s="32">
        <f t="shared" si="2"/>
        <v>0</v>
      </c>
      <c r="J16" s="32">
        <f t="shared" si="0"/>
        <v>0</v>
      </c>
      <c r="K16" s="49">
        <f>VLOOKUP(J16,Tables!$A$2:$B$32,2,0)</f>
        <v>0</v>
      </c>
      <c r="L16" s="14"/>
      <c r="M16" s="16"/>
      <c r="N16" s="16"/>
      <c r="O16" s="16"/>
      <c r="P16" s="16"/>
      <c r="Q16" s="16"/>
      <c r="R16" s="32">
        <f t="shared" si="3"/>
        <v>0</v>
      </c>
      <c r="S16" s="32">
        <f t="shared" si="1"/>
        <v>0</v>
      </c>
      <c r="T16" s="49">
        <f>VLOOKUP(S16,Tables!$A$2:$B$32,2,0)</f>
        <v>0</v>
      </c>
      <c r="U16" s="14"/>
      <c r="V16" s="16"/>
      <c r="W16" s="16"/>
      <c r="X16" s="16"/>
      <c r="Y16" s="32">
        <f t="shared" si="4"/>
        <v>0</v>
      </c>
      <c r="Z16" s="32">
        <f t="shared" si="8"/>
        <v>0</v>
      </c>
      <c r="AA16" s="49">
        <f>VLOOKUP(Z16,Tables!$A$2:$B$32,2,0)</f>
        <v>0</v>
      </c>
      <c r="AB16" s="14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32">
        <f t="shared" si="5"/>
        <v>0</v>
      </c>
      <c r="AN16" s="32">
        <f t="shared" si="6"/>
        <v>0</v>
      </c>
      <c r="AO16" s="49">
        <f>VLOOKUP(AN16,Tables!$A$2:$B$32,2,0)</f>
        <v>0</v>
      </c>
      <c r="AP16" s="52">
        <f t="shared" si="9"/>
        <v>0</v>
      </c>
      <c r="AQ16" s="10" t="str">
        <f t="shared" si="7"/>
        <v/>
      </c>
    </row>
    <row r="17" spans="1:43" ht="20.100000000000001" customHeight="1" thickBot="1" x14ac:dyDescent="0.3">
      <c r="A17" s="7"/>
      <c r="B17" s="13"/>
      <c r="C17" s="13"/>
      <c r="D17" s="13"/>
      <c r="E17" s="9"/>
      <c r="F17" s="15"/>
      <c r="G17" s="17"/>
      <c r="H17" s="17"/>
      <c r="I17" s="33">
        <f t="shared" si="2"/>
        <v>0</v>
      </c>
      <c r="J17" s="33">
        <f t="shared" si="0"/>
        <v>0</v>
      </c>
      <c r="K17" s="50">
        <f>VLOOKUP(J17,Tables!$A$2:$B$32,2,0)</f>
        <v>0</v>
      </c>
      <c r="L17" s="15"/>
      <c r="M17" s="17"/>
      <c r="N17" s="17"/>
      <c r="O17" s="17"/>
      <c r="P17" s="17"/>
      <c r="Q17" s="17"/>
      <c r="R17" s="33">
        <f t="shared" si="3"/>
        <v>0</v>
      </c>
      <c r="S17" s="33">
        <f t="shared" si="1"/>
        <v>0</v>
      </c>
      <c r="T17" s="50">
        <f>VLOOKUP(S17,Tables!$A$2:$B$32,2,0)</f>
        <v>0</v>
      </c>
      <c r="U17" s="15"/>
      <c r="V17" s="17"/>
      <c r="W17" s="17"/>
      <c r="X17" s="17"/>
      <c r="Y17" s="33">
        <f>SUM(U17:X17)</f>
        <v>0</v>
      </c>
      <c r="Z17" s="33">
        <f t="shared" si="8"/>
        <v>0</v>
      </c>
      <c r="AA17" s="50">
        <f>VLOOKUP(Z17,Tables!$A$2:$B$32,2,0)</f>
        <v>0</v>
      </c>
      <c r="AB17" s="15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33">
        <f t="shared" si="5"/>
        <v>0</v>
      </c>
      <c r="AN17" s="33">
        <f t="shared" si="6"/>
        <v>0</v>
      </c>
      <c r="AO17" s="50">
        <f>VLOOKUP(AN17,Tables!$A$2:$B$32,2,0)</f>
        <v>0</v>
      </c>
      <c r="AP17" s="53">
        <f t="shared" si="9"/>
        <v>0</v>
      </c>
      <c r="AQ17" s="11" t="str">
        <f t="shared" si="7"/>
        <v/>
      </c>
    </row>
    <row r="18" spans="1:43" ht="30" customHeight="1" x14ac:dyDescent="0.3">
      <c r="B18" s="79" t="s">
        <v>1504</v>
      </c>
      <c r="C18" s="79" t="s">
        <v>1636</v>
      </c>
    </row>
    <row r="19" spans="1:43" x14ac:dyDescent="0.25">
      <c r="AP19" s="59">
        <f>SUM(AP7:AP17)</f>
        <v>177</v>
      </c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E1699-88E3-49B3-9F04-958ECC24CA0D}">
  <sheetPr>
    <pageSetUpPr fitToPage="1"/>
  </sheetPr>
  <dimension ref="A1:AT19"/>
  <sheetViews>
    <sheetView zoomScaleNormal="100" workbookViewId="0">
      <pane xSplit="5" ySplit="6" topLeftCell="I7" activePane="bottomRight" state="frozen"/>
      <selection pane="topRight" activeCell="F1" sqref="F1"/>
      <selection pane="bottomLeft" activeCell="A7" sqref="A7"/>
      <selection pane="bottomRight" activeCell="AA12" sqref="AA12"/>
    </sheetView>
  </sheetViews>
  <sheetFormatPr defaultRowHeight="15" outlineLevelCol="1" x14ac:dyDescent="0.25"/>
  <cols>
    <col min="1" max="1" width="6.7109375" customWidth="1"/>
    <col min="2" max="2" width="24.5703125" bestFit="1" customWidth="1"/>
    <col min="3" max="3" width="25.28515625" bestFit="1" customWidth="1"/>
    <col min="4" max="4" width="31.5703125" bestFit="1" customWidth="1"/>
    <col min="5" max="5" width="7.7109375" customWidth="1"/>
    <col min="6" max="8" width="9.7109375" hidden="1" customWidth="1" outlineLevel="1"/>
    <col min="9" max="9" width="8.7109375" customWidth="1" collapsed="1"/>
    <col min="10" max="11" width="8.7109375" customWidth="1"/>
    <col min="12" max="17" width="9.7109375" hidden="1" customWidth="1" outlineLevel="1"/>
    <col min="18" max="18" width="8.7109375" customWidth="1" collapsed="1"/>
    <col min="19" max="20" width="8.7109375" customWidth="1"/>
    <col min="21" max="24" width="9.7109375" hidden="1" customWidth="1" outlineLevel="1"/>
    <col min="25" max="25" width="8.7109375" customWidth="1" collapsed="1"/>
    <col min="26" max="27" width="8.7109375" customWidth="1"/>
    <col min="28" max="38" width="9.7109375" hidden="1" customWidth="1" outlineLevel="1"/>
    <col min="39" max="39" width="8.7109375" hidden="1" customWidth="1" collapsed="1"/>
    <col min="40" max="41" width="8.7109375" hidden="1" customWidth="1"/>
    <col min="42" max="43" width="8.7109375" customWidth="1"/>
  </cols>
  <sheetData>
    <row r="1" spans="1:46" ht="30" customHeight="1" x14ac:dyDescent="0.4">
      <c r="A1" s="89" t="s">
        <v>104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6" ht="30" customHeight="1" x14ac:dyDescent="0.4">
      <c r="A2" s="89" t="str">
        <f>VLOOKUP($A$7,Tables!$D$2:$H$45,3,0)</f>
        <v>Show Horse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6" ht="30" customHeight="1" x14ac:dyDescent="0.4">
      <c r="A3" s="89" t="str">
        <f>VLOOKUP($A$7,Tables!$D$2:$H$45,2,0)</f>
        <v>Intermediate Show Hunter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6" ht="15.75" thickBot="1" x14ac:dyDescent="0.3"/>
    <row r="5" spans="1:46" ht="15.75" thickBot="1" x14ac:dyDescent="0.3">
      <c r="E5" s="58"/>
      <c r="F5" s="56" t="s">
        <v>10</v>
      </c>
      <c r="G5" s="57"/>
      <c r="H5" s="57"/>
      <c r="I5" s="54" t="s">
        <v>10</v>
      </c>
      <c r="J5" s="54"/>
      <c r="K5" s="55"/>
      <c r="L5" s="44" t="s">
        <v>1563</v>
      </c>
      <c r="M5" s="45"/>
      <c r="N5" s="45"/>
      <c r="O5" s="45"/>
      <c r="P5" s="45"/>
      <c r="Q5" s="45"/>
      <c r="R5" s="54" t="s">
        <v>1563</v>
      </c>
      <c r="S5" s="54"/>
      <c r="T5" s="55"/>
      <c r="U5" s="42" t="s">
        <v>1562</v>
      </c>
      <c r="V5" s="43"/>
      <c r="W5" s="43"/>
      <c r="X5" s="43"/>
      <c r="Y5" s="54" t="s">
        <v>1562</v>
      </c>
      <c r="Z5" s="54"/>
      <c r="AA5" s="55"/>
      <c r="AB5" s="46" t="s">
        <v>1561</v>
      </c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54" t="s">
        <v>1561</v>
      </c>
      <c r="AN5" s="54"/>
      <c r="AO5" s="55"/>
      <c r="AP5" s="34"/>
    </row>
    <row r="6" spans="1:46" s="5" customFormat="1" ht="75" x14ac:dyDescent="0.25">
      <c r="A6" s="18" t="s">
        <v>9</v>
      </c>
      <c r="B6" s="19" t="s">
        <v>10</v>
      </c>
      <c r="C6" s="19" t="s">
        <v>115</v>
      </c>
      <c r="D6" s="19" t="s">
        <v>116</v>
      </c>
      <c r="E6" s="20" t="s">
        <v>18</v>
      </c>
      <c r="F6" s="47" t="s">
        <v>1514</v>
      </c>
      <c r="G6" s="29" t="s">
        <v>1511</v>
      </c>
      <c r="H6" s="29" t="s">
        <v>1515</v>
      </c>
      <c r="I6" s="27" t="s">
        <v>1516</v>
      </c>
      <c r="J6" s="27" t="s">
        <v>1534</v>
      </c>
      <c r="K6" s="48" t="s">
        <v>1535</v>
      </c>
      <c r="L6" s="31" t="s">
        <v>1517</v>
      </c>
      <c r="M6" s="30" t="s">
        <v>1518</v>
      </c>
      <c r="N6" s="30" t="s">
        <v>1519</v>
      </c>
      <c r="O6" s="30" t="s">
        <v>1520</v>
      </c>
      <c r="P6" s="30" t="s">
        <v>1511</v>
      </c>
      <c r="Q6" s="30" t="s">
        <v>1512</v>
      </c>
      <c r="R6" s="27" t="s">
        <v>1521</v>
      </c>
      <c r="S6" s="27" t="s">
        <v>1536</v>
      </c>
      <c r="T6" s="48" t="s">
        <v>1537</v>
      </c>
      <c r="U6" s="47" t="s">
        <v>1509</v>
      </c>
      <c r="V6" s="29" t="s">
        <v>1510</v>
      </c>
      <c r="W6" s="29" t="s">
        <v>1511</v>
      </c>
      <c r="X6" s="29" t="s">
        <v>1512</v>
      </c>
      <c r="Y6" s="28" t="s">
        <v>1513</v>
      </c>
      <c r="Z6" s="28" t="s">
        <v>1532</v>
      </c>
      <c r="AA6" s="51" t="s">
        <v>1533</v>
      </c>
      <c r="AB6" s="31" t="s">
        <v>1522</v>
      </c>
      <c r="AC6" s="30" t="s">
        <v>1523</v>
      </c>
      <c r="AD6" s="30" t="s">
        <v>1524</v>
      </c>
      <c r="AE6" s="30" t="s">
        <v>1525</v>
      </c>
      <c r="AF6" s="30" t="s">
        <v>1525</v>
      </c>
      <c r="AG6" s="30" t="s">
        <v>1524</v>
      </c>
      <c r="AH6" s="30" t="s">
        <v>1523</v>
      </c>
      <c r="AI6" s="30" t="s">
        <v>1522</v>
      </c>
      <c r="AJ6" s="30" t="s">
        <v>1526</v>
      </c>
      <c r="AK6" s="30" t="s">
        <v>1527</v>
      </c>
      <c r="AL6" s="30" t="s">
        <v>1528</v>
      </c>
      <c r="AM6" s="27" t="s">
        <v>1529</v>
      </c>
      <c r="AN6" s="27" t="s">
        <v>1530</v>
      </c>
      <c r="AO6" s="48" t="s">
        <v>1531</v>
      </c>
      <c r="AP6" s="28" t="s">
        <v>1538</v>
      </c>
      <c r="AQ6" s="20" t="s">
        <v>14</v>
      </c>
    </row>
    <row r="7" spans="1:46" ht="20.100000000000001" customHeight="1" x14ac:dyDescent="0.25">
      <c r="A7" s="6" t="s">
        <v>54</v>
      </c>
      <c r="B7" s="12" t="s">
        <v>781</v>
      </c>
      <c r="C7" s="12" t="s">
        <v>1595</v>
      </c>
      <c r="D7" s="12" t="s">
        <v>1596</v>
      </c>
      <c r="E7" s="8">
        <v>2224</v>
      </c>
      <c r="F7" s="14">
        <v>53</v>
      </c>
      <c r="G7" s="16">
        <v>15</v>
      </c>
      <c r="H7" s="16">
        <v>18</v>
      </c>
      <c r="I7" s="32">
        <f>SUM(F7:H7)</f>
        <v>86</v>
      </c>
      <c r="J7" s="32">
        <f t="shared" ref="J7:J17" si="0">IF(I7&gt;0,RANK(I7,$I$7:$I$17,0),0)</f>
        <v>3</v>
      </c>
      <c r="K7" s="49">
        <f>VLOOKUP(J7,Tables!$A$2:$B$32,2,0)</f>
        <v>28</v>
      </c>
      <c r="L7" s="14">
        <v>9</v>
      </c>
      <c r="M7" s="16">
        <v>10</v>
      </c>
      <c r="N7" s="16">
        <v>26</v>
      </c>
      <c r="O7" s="16">
        <v>28</v>
      </c>
      <c r="P7" s="16">
        <v>20</v>
      </c>
      <c r="Q7" s="16">
        <v>20</v>
      </c>
      <c r="R7" s="32">
        <f>SUM(L7:Q7)</f>
        <v>113</v>
      </c>
      <c r="S7" s="32">
        <f t="shared" ref="S7:S17" si="1">IF(R7&gt;0,RANK(R7,$R$7:$R$17,0),0)</f>
        <v>2</v>
      </c>
      <c r="T7" s="49">
        <f>VLOOKUP(S7,Tables!$A$2:$B$32,2,0)</f>
        <v>29</v>
      </c>
      <c r="U7" s="14">
        <v>27</v>
      </c>
      <c r="V7" s="16">
        <v>15</v>
      </c>
      <c r="W7" s="16">
        <v>10</v>
      </c>
      <c r="X7" s="16">
        <v>18</v>
      </c>
      <c r="Y7" s="32">
        <f>SUM(U7:X7)</f>
        <v>70</v>
      </c>
      <c r="Z7" s="32">
        <f>IF(Y7&gt;0,RANK(Y7,$Y$7:$Y$17,0),0)</f>
        <v>3</v>
      </c>
      <c r="AA7" s="49">
        <f>VLOOKUP(Z7,Tables!$A$2:$B$32,2,0)</f>
        <v>28</v>
      </c>
      <c r="AB7" s="14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32">
        <f>SUM(AB7:AL7)</f>
        <v>0</v>
      </c>
      <c r="AN7" s="32">
        <f>IF(AM7&gt;0,RANK(AM7,$AM$7:$AM$17,0),0)</f>
        <v>0</v>
      </c>
      <c r="AO7" s="49">
        <f>VLOOKUP(AN7,Tables!$A$2:$B$32,2,0)</f>
        <v>0</v>
      </c>
      <c r="AP7" s="52">
        <f>AO7+T7+K7+AA7</f>
        <v>85</v>
      </c>
      <c r="AQ7" s="10">
        <f>IFERROR(IF(AP7&gt;0,RANK(AP7,$AP$7:$AP$17,0),""),"")</f>
        <v>3</v>
      </c>
      <c r="AS7" s="59">
        <f>AO7+AA7+T7+K7</f>
        <v>85</v>
      </c>
      <c r="AT7" s="59">
        <f>AS7-AP7</f>
        <v>0</v>
      </c>
    </row>
    <row r="8" spans="1:46" ht="20.100000000000001" customHeight="1" x14ac:dyDescent="0.25">
      <c r="A8" s="80" t="s">
        <v>54</v>
      </c>
      <c r="B8" s="81" t="s">
        <v>862</v>
      </c>
      <c r="C8" s="81" t="s">
        <v>1597</v>
      </c>
      <c r="D8" s="81" t="s">
        <v>1570</v>
      </c>
      <c r="E8" s="82">
        <v>7955</v>
      </c>
      <c r="F8" s="83"/>
      <c r="G8" s="84"/>
      <c r="H8" s="84"/>
      <c r="I8" s="85">
        <f t="shared" ref="I8:I17" si="2">SUM(F8:H8)</f>
        <v>0</v>
      </c>
      <c r="J8" s="85">
        <f t="shared" si="0"/>
        <v>0</v>
      </c>
      <c r="K8" s="86">
        <f>VLOOKUP(J8,Tables!$A$2:$B$32,2,0)</f>
        <v>0</v>
      </c>
      <c r="L8" s="83"/>
      <c r="M8" s="84"/>
      <c r="N8" s="84"/>
      <c r="O8" s="84"/>
      <c r="P8" s="84"/>
      <c r="Q8" s="84"/>
      <c r="R8" s="85">
        <f t="shared" ref="R8:R17" si="3">SUM(L8:Q8)</f>
        <v>0</v>
      </c>
      <c r="S8" s="85">
        <f t="shared" si="1"/>
        <v>0</v>
      </c>
      <c r="T8" s="86">
        <f>VLOOKUP(S8,Tables!$A$2:$B$32,2,0)</f>
        <v>0</v>
      </c>
      <c r="U8" s="83"/>
      <c r="V8" s="84"/>
      <c r="W8" s="84"/>
      <c r="X8" s="84"/>
      <c r="Y8" s="85">
        <f t="shared" ref="Y8:Y16" si="4">SUM(U8:X8)</f>
        <v>0</v>
      </c>
      <c r="Z8" s="85">
        <f>IF(Y8&gt;0,RANK(Y8,$Y$7:$Y$17,0),0)</f>
        <v>0</v>
      </c>
      <c r="AA8" s="86">
        <f>VLOOKUP(Z8,Tables!$A$2:$B$32,2,0)</f>
        <v>0</v>
      </c>
      <c r="AB8" s="83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5">
        <f t="shared" ref="AM8:AM17" si="5">SUM(AB8:AL8)</f>
        <v>0</v>
      </c>
      <c r="AN8" s="85">
        <f t="shared" ref="AN8:AN17" si="6">IF(AM8&gt;0,RANK(AM8,$AM$7:$AM$17,0),0)</f>
        <v>0</v>
      </c>
      <c r="AO8" s="86">
        <f>VLOOKUP(AN8,Tables!$A$2:$B$32,2,0)</f>
        <v>0</v>
      </c>
      <c r="AP8" s="87">
        <f>AO8+T8+K8+AA8</f>
        <v>0</v>
      </c>
      <c r="AQ8" s="10" t="str">
        <f t="shared" ref="AQ8:AQ17" si="7">IFERROR(IF(AP8&gt;0,RANK(AP8,$AP$7:$AP$17,0),""),"")</f>
        <v/>
      </c>
      <c r="AS8" s="59">
        <f t="shared" ref="AS8:AS11" si="8">AO8+AA8+T8+K8</f>
        <v>0</v>
      </c>
      <c r="AT8" s="59">
        <f t="shared" ref="AT8:AT11" si="9">AS8-AP8</f>
        <v>0</v>
      </c>
    </row>
    <row r="9" spans="1:46" ht="20.100000000000001" customHeight="1" x14ac:dyDescent="0.25">
      <c r="A9" s="6" t="s">
        <v>54</v>
      </c>
      <c r="B9" s="12" t="s">
        <v>365</v>
      </c>
      <c r="C9" s="12" t="s">
        <v>1598</v>
      </c>
      <c r="D9" s="12" t="s">
        <v>1565</v>
      </c>
      <c r="E9" s="8">
        <v>7540</v>
      </c>
      <c r="F9" s="14">
        <v>56</v>
      </c>
      <c r="G9" s="16">
        <v>18</v>
      </c>
      <c r="H9" s="16">
        <v>15</v>
      </c>
      <c r="I9" s="32">
        <f t="shared" si="2"/>
        <v>89</v>
      </c>
      <c r="J9" s="32">
        <v>2</v>
      </c>
      <c r="K9" s="49">
        <f>VLOOKUP(J9,Tables!$A$2:$B$32,2,0)</f>
        <v>29</v>
      </c>
      <c r="L9" s="14">
        <v>9</v>
      </c>
      <c r="M9" s="16">
        <v>10</v>
      </c>
      <c r="N9" s="16">
        <v>27</v>
      </c>
      <c r="O9" s="16">
        <v>27</v>
      </c>
      <c r="P9" s="16">
        <v>19</v>
      </c>
      <c r="Q9" s="16">
        <v>18</v>
      </c>
      <c r="R9" s="32">
        <f t="shared" si="3"/>
        <v>110</v>
      </c>
      <c r="S9" s="32">
        <f t="shared" si="1"/>
        <v>3</v>
      </c>
      <c r="T9" s="49">
        <f>VLOOKUP(S9,Tables!$A$2:$B$32,2,0)</f>
        <v>28</v>
      </c>
      <c r="U9" s="14">
        <v>23</v>
      </c>
      <c r="V9" s="16">
        <v>20</v>
      </c>
      <c r="W9" s="16">
        <v>16</v>
      </c>
      <c r="X9" s="16">
        <v>15</v>
      </c>
      <c r="Y9" s="32">
        <f t="shared" si="4"/>
        <v>74</v>
      </c>
      <c r="Z9" s="32">
        <f t="shared" ref="Z9:Z17" si="10">IF(Y9&gt;0,RANK(Y9,$Y$7:$Y$17,0),0)</f>
        <v>2</v>
      </c>
      <c r="AA9" s="49">
        <f>VLOOKUP(Z9,Tables!$A$2:$B$32,2,0)</f>
        <v>29</v>
      </c>
      <c r="AB9" s="14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32">
        <f t="shared" si="5"/>
        <v>0</v>
      </c>
      <c r="AN9" s="32">
        <f t="shared" si="6"/>
        <v>0</v>
      </c>
      <c r="AO9" s="49">
        <f>VLOOKUP(AN9,Tables!$A$2:$B$32,2,0)</f>
        <v>0</v>
      </c>
      <c r="AP9" s="52">
        <f>AO9+T9+K9+AA9</f>
        <v>86</v>
      </c>
      <c r="AQ9" s="10">
        <f t="shared" si="7"/>
        <v>2</v>
      </c>
      <c r="AS9" s="59">
        <f t="shared" si="8"/>
        <v>86</v>
      </c>
      <c r="AT9" s="59">
        <f t="shared" si="9"/>
        <v>0</v>
      </c>
    </row>
    <row r="10" spans="1:46" ht="20.100000000000001" customHeight="1" x14ac:dyDescent="0.25">
      <c r="A10" s="80" t="s">
        <v>54</v>
      </c>
      <c r="B10" s="81" t="s">
        <v>1210</v>
      </c>
      <c r="C10" s="81" t="s">
        <v>1599</v>
      </c>
      <c r="D10" s="81" t="s">
        <v>1565</v>
      </c>
      <c r="E10" s="82">
        <v>2212</v>
      </c>
      <c r="F10" s="83"/>
      <c r="G10" s="84"/>
      <c r="H10" s="84"/>
      <c r="I10" s="85">
        <f t="shared" si="2"/>
        <v>0</v>
      </c>
      <c r="J10" s="85">
        <f t="shared" si="0"/>
        <v>0</v>
      </c>
      <c r="K10" s="86">
        <f>VLOOKUP(J10,Tables!$A$2:$B$32,2,0)</f>
        <v>0</v>
      </c>
      <c r="L10" s="83"/>
      <c r="M10" s="84"/>
      <c r="N10" s="84"/>
      <c r="O10" s="84"/>
      <c r="P10" s="84"/>
      <c r="Q10" s="84"/>
      <c r="R10" s="85">
        <f t="shared" si="3"/>
        <v>0</v>
      </c>
      <c r="S10" s="85">
        <f t="shared" si="1"/>
        <v>0</v>
      </c>
      <c r="T10" s="86">
        <f>VLOOKUP(S10,Tables!$A$2:$B$32,2,0)</f>
        <v>0</v>
      </c>
      <c r="U10" s="83"/>
      <c r="V10" s="84"/>
      <c r="W10" s="84"/>
      <c r="X10" s="84"/>
      <c r="Y10" s="85">
        <f t="shared" si="4"/>
        <v>0</v>
      </c>
      <c r="Z10" s="85">
        <f t="shared" si="10"/>
        <v>0</v>
      </c>
      <c r="AA10" s="86">
        <f>VLOOKUP(Z10,Tables!$A$2:$B$32,2,0)</f>
        <v>0</v>
      </c>
      <c r="AB10" s="83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5">
        <f t="shared" si="5"/>
        <v>0</v>
      </c>
      <c r="AN10" s="85">
        <f t="shared" si="6"/>
        <v>0</v>
      </c>
      <c r="AO10" s="86">
        <f>VLOOKUP(AN10,Tables!$A$2:$B$32,2,0)</f>
        <v>0</v>
      </c>
      <c r="AP10" s="87">
        <f t="shared" ref="AP10:AP17" si="11">IFERROR(AO10+T10+K10+AA10,"")</f>
        <v>0</v>
      </c>
      <c r="AQ10" s="10" t="str">
        <f t="shared" si="7"/>
        <v/>
      </c>
      <c r="AS10" s="59">
        <f t="shared" si="8"/>
        <v>0</v>
      </c>
      <c r="AT10" s="59">
        <f t="shared" si="9"/>
        <v>0</v>
      </c>
    </row>
    <row r="11" spans="1:46" ht="20.100000000000001" customHeight="1" x14ac:dyDescent="0.25">
      <c r="A11" s="6" t="s">
        <v>54</v>
      </c>
      <c r="B11" s="12" t="s">
        <v>1600</v>
      </c>
      <c r="C11" s="12" t="s">
        <v>1601</v>
      </c>
      <c r="D11" s="12" t="s">
        <v>816</v>
      </c>
      <c r="E11" s="8">
        <v>7988</v>
      </c>
      <c r="F11" s="14">
        <v>58</v>
      </c>
      <c r="G11" s="16">
        <v>12</v>
      </c>
      <c r="H11" s="16">
        <v>19</v>
      </c>
      <c r="I11" s="32">
        <f t="shared" si="2"/>
        <v>89</v>
      </c>
      <c r="J11" s="32">
        <f t="shared" si="0"/>
        <v>1</v>
      </c>
      <c r="K11" s="49">
        <f>VLOOKUP(J11,Tables!$A$2:$B$32,2,0)</f>
        <v>30</v>
      </c>
      <c r="L11" s="14">
        <v>10</v>
      </c>
      <c r="M11" s="16">
        <v>10</v>
      </c>
      <c r="N11" s="16">
        <v>30</v>
      </c>
      <c r="O11" s="16">
        <v>30</v>
      </c>
      <c r="P11" s="16">
        <v>20</v>
      </c>
      <c r="Q11" s="16">
        <v>20</v>
      </c>
      <c r="R11" s="32">
        <f t="shared" si="3"/>
        <v>120</v>
      </c>
      <c r="S11" s="32">
        <f t="shared" si="1"/>
        <v>1</v>
      </c>
      <c r="T11" s="49">
        <f>VLOOKUP(S11,Tables!$A$2:$B$32,2,0)</f>
        <v>30</v>
      </c>
      <c r="U11" s="14">
        <v>28</v>
      </c>
      <c r="V11" s="16">
        <v>28</v>
      </c>
      <c r="W11" s="16">
        <v>18</v>
      </c>
      <c r="X11" s="16">
        <v>20</v>
      </c>
      <c r="Y11" s="32">
        <f t="shared" si="4"/>
        <v>94</v>
      </c>
      <c r="Z11" s="32">
        <f t="shared" si="10"/>
        <v>1</v>
      </c>
      <c r="AA11" s="49">
        <f>VLOOKUP(Z11,Tables!$A$2:$B$32,2,0)</f>
        <v>30</v>
      </c>
      <c r="AB11" s="14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32">
        <f t="shared" si="5"/>
        <v>0</v>
      </c>
      <c r="AN11" s="32">
        <f t="shared" si="6"/>
        <v>0</v>
      </c>
      <c r="AO11" s="49">
        <f>VLOOKUP(AN11,Tables!$A$2:$B$32,2,0)</f>
        <v>0</v>
      </c>
      <c r="AP11" s="52">
        <f t="shared" si="11"/>
        <v>90</v>
      </c>
      <c r="AQ11" s="10">
        <f t="shared" si="7"/>
        <v>1</v>
      </c>
      <c r="AS11" s="59">
        <f t="shared" si="8"/>
        <v>90</v>
      </c>
      <c r="AT11" s="59">
        <f t="shared" si="9"/>
        <v>0</v>
      </c>
    </row>
    <row r="12" spans="1:46" ht="20.100000000000001" customHeight="1" x14ac:dyDescent="0.25">
      <c r="A12" s="6"/>
      <c r="B12" s="12"/>
      <c r="C12" s="12"/>
      <c r="D12" s="12"/>
      <c r="E12" s="8"/>
      <c r="F12" s="14"/>
      <c r="G12" s="16"/>
      <c r="H12" s="16"/>
      <c r="I12" s="32">
        <f t="shared" si="2"/>
        <v>0</v>
      </c>
      <c r="J12" s="32">
        <f t="shared" si="0"/>
        <v>0</v>
      </c>
      <c r="K12" s="49">
        <f>VLOOKUP(J12,Tables!$A$2:$B$32,2,0)</f>
        <v>0</v>
      </c>
      <c r="L12" s="14"/>
      <c r="M12" s="16"/>
      <c r="N12" s="16"/>
      <c r="O12" s="16"/>
      <c r="P12" s="16"/>
      <c r="Q12" s="16"/>
      <c r="R12" s="32">
        <f t="shared" si="3"/>
        <v>0</v>
      </c>
      <c r="S12" s="32">
        <f t="shared" si="1"/>
        <v>0</v>
      </c>
      <c r="T12" s="49">
        <f>VLOOKUP(S12,Tables!$A$2:$B$32,2,0)</f>
        <v>0</v>
      </c>
      <c r="U12" s="14"/>
      <c r="V12" s="16"/>
      <c r="W12" s="16"/>
      <c r="X12" s="16"/>
      <c r="Y12" s="32">
        <f t="shared" si="4"/>
        <v>0</v>
      </c>
      <c r="Z12" s="32">
        <f t="shared" si="10"/>
        <v>0</v>
      </c>
      <c r="AA12" s="49">
        <f>VLOOKUP(Z12,Tables!$A$2:$B$32,2,0)</f>
        <v>0</v>
      </c>
      <c r="AB12" s="14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32">
        <f t="shared" si="5"/>
        <v>0</v>
      </c>
      <c r="AN12" s="32">
        <f t="shared" si="6"/>
        <v>0</v>
      </c>
      <c r="AO12" s="49">
        <f>VLOOKUP(AN12,Tables!$A$2:$B$32,2,0)</f>
        <v>0</v>
      </c>
      <c r="AP12" s="52">
        <f t="shared" si="11"/>
        <v>0</v>
      </c>
      <c r="AQ12" s="88" t="str">
        <f t="shared" si="7"/>
        <v/>
      </c>
    </row>
    <row r="13" spans="1:46" ht="20.100000000000001" customHeight="1" x14ac:dyDescent="0.25">
      <c r="A13" s="6"/>
      <c r="B13" s="12"/>
      <c r="C13" s="12"/>
      <c r="D13" s="12"/>
      <c r="E13" s="8"/>
      <c r="F13" s="14"/>
      <c r="G13" s="16"/>
      <c r="H13" s="16"/>
      <c r="I13" s="32">
        <f t="shared" si="2"/>
        <v>0</v>
      </c>
      <c r="J13" s="32">
        <f t="shared" si="0"/>
        <v>0</v>
      </c>
      <c r="K13" s="49">
        <f>VLOOKUP(J13,Tables!$A$2:$B$32,2,0)</f>
        <v>0</v>
      </c>
      <c r="L13" s="14"/>
      <c r="M13" s="16"/>
      <c r="N13" s="16"/>
      <c r="O13" s="16"/>
      <c r="P13" s="16"/>
      <c r="Q13" s="16"/>
      <c r="R13" s="32">
        <f t="shared" si="3"/>
        <v>0</v>
      </c>
      <c r="S13" s="32">
        <f t="shared" si="1"/>
        <v>0</v>
      </c>
      <c r="T13" s="49">
        <f>VLOOKUP(S13,Tables!$A$2:$B$32,2,0)</f>
        <v>0</v>
      </c>
      <c r="U13" s="14"/>
      <c r="V13" s="16"/>
      <c r="W13" s="16"/>
      <c r="X13" s="16"/>
      <c r="Y13" s="32">
        <f t="shared" si="4"/>
        <v>0</v>
      </c>
      <c r="Z13" s="32">
        <f t="shared" si="10"/>
        <v>0</v>
      </c>
      <c r="AA13" s="49">
        <f>VLOOKUP(Z13,Tables!$A$2:$B$32,2,0)</f>
        <v>0</v>
      </c>
      <c r="AB13" s="14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32">
        <f t="shared" si="5"/>
        <v>0</v>
      </c>
      <c r="AN13" s="32">
        <f t="shared" si="6"/>
        <v>0</v>
      </c>
      <c r="AO13" s="49">
        <f>VLOOKUP(AN13,Tables!$A$2:$B$32,2,0)</f>
        <v>0</v>
      </c>
      <c r="AP13" s="52">
        <f t="shared" si="11"/>
        <v>0</v>
      </c>
      <c r="AQ13" s="10" t="str">
        <f t="shared" si="7"/>
        <v/>
      </c>
    </row>
    <row r="14" spans="1:46" ht="20.100000000000001" customHeight="1" x14ac:dyDescent="0.25">
      <c r="A14" s="6"/>
      <c r="B14" s="12"/>
      <c r="C14" s="12"/>
      <c r="D14" s="12"/>
      <c r="E14" s="8"/>
      <c r="F14" s="14"/>
      <c r="G14" s="16"/>
      <c r="H14" s="16"/>
      <c r="I14" s="32">
        <f t="shared" si="2"/>
        <v>0</v>
      </c>
      <c r="J14" s="32">
        <f t="shared" si="0"/>
        <v>0</v>
      </c>
      <c r="K14" s="49">
        <f>VLOOKUP(J14,Tables!$A$2:$B$32,2,0)</f>
        <v>0</v>
      </c>
      <c r="L14" s="14"/>
      <c r="M14" s="16"/>
      <c r="N14" s="16"/>
      <c r="O14" s="16"/>
      <c r="P14" s="16"/>
      <c r="Q14" s="16"/>
      <c r="R14" s="32">
        <f t="shared" si="3"/>
        <v>0</v>
      </c>
      <c r="S14" s="32">
        <f t="shared" si="1"/>
        <v>0</v>
      </c>
      <c r="T14" s="49">
        <f>VLOOKUP(S14,Tables!$A$2:$B$32,2,0)</f>
        <v>0</v>
      </c>
      <c r="U14" s="14"/>
      <c r="V14" s="16"/>
      <c r="W14" s="16"/>
      <c r="X14" s="16"/>
      <c r="Y14" s="32">
        <f t="shared" si="4"/>
        <v>0</v>
      </c>
      <c r="Z14" s="32">
        <f t="shared" si="10"/>
        <v>0</v>
      </c>
      <c r="AA14" s="49">
        <f>VLOOKUP(Z14,Tables!$A$2:$B$32,2,0)</f>
        <v>0</v>
      </c>
      <c r="AB14" s="14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32">
        <f t="shared" si="5"/>
        <v>0</v>
      </c>
      <c r="AN14" s="32">
        <f t="shared" si="6"/>
        <v>0</v>
      </c>
      <c r="AO14" s="49">
        <f>VLOOKUP(AN14,Tables!$A$2:$B$32,2,0)</f>
        <v>0</v>
      </c>
      <c r="AP14" s="52">
        <f t="shared" si="11"/>
        <v>0</v>
      </c>
      <c r="AQ14" s="10" t="str">
        <f t="shared" si="7"/>
        <v/>
      </c>
    </row>
    <row r="15" spans="1:46" ht="20.100000000000001" customHeight="1" x14ac:dyDescent="0.25">
      <c r="A15" s="6"/>
      <c r="B15" s="12"/>
      <c r="C15" s="12"/>
      <c r="D15" s="12"/>
      <c r="E15" s="8"/>
      <c r="F15" s="14"/>
      <c r="G15" s="16"/>
      <c r="H15" s="16"/>
      <c r="I15" s="32">
        <f t="shared" si="2"/>
        <v>0</v>
      </c>
      <c r="J15" s="32">
        <f t="shared" si="0"/>
        <v>0</v>
      </c>
      <c r="K15" s="49">
        <f>VLOOKUP(J15,Tables!$A$2:$B$32,2,0)</f>
        <v>0</v>
      </c>
      <c r="L15" s="14"/>
      <c r="M15" s="16"/>
      <c r="N15" s="16"/>
      <c r="O15" s="16"/>
      <c r="P15" s="16"/>
      <c r="Q15" s="16"/>
      <c r="R15" s="32">
        <f t="shared" si="3"/>
        <v>0</v>
      </c>
      <c r="S15" s="32">
        <f t="shared" si="1"/>
        <v>0</v>
      </c>
      <c r="T15" s="49">
        <f>VLOOKUP(S15,Tables!$A$2:$B$32,2,0)</f>
        <v>0</v>
      </c>
      <c r="U15" s="14"/>
      <c r="V15" s="16"/>
      <c r="W15" s="16"/>
      <c r="X15" s="16"/>
      <c r="Y15" s="32">
        <f t="shared" si="4"/>
        <v>0</v>
      </c>
      <c r="Z15" s="32">
        <f t="shared" si="10"/>
        <v>0</v>
      </c>
      <c r="AA15" s="49">
        <f>VLOOKUP(Z15,Tables!$A$2:$B$32,2,0)</f>
        <v>0</v>
      </c>
      <c r="AB15" s="14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32">
        <f t="shared" si="5"/>
        <v>0</v>
      </c>
      <c r="AN15" s="32">
        <f t="shared" si="6"/>
        <v>0</v>
      </c>
      <c r="AO15" s="49">
        <f>VLOOKUP(AN15,Tables!$A$2:$B$32,2,0)</f>
        <v>0</v>
      </c>
      <c r="AP15" s="52">
        <f t="shared" si="11"/>
        <v>0</v>
      </c>
      <c r="AQ15" s="10" t="str">
        <f t="shared" si="7"/>
        <v/>
      </c>
    </row>
    <row r="16" spans="1:46" ht="20.100000000000001" customHeight="1" x14ac:dyDescent="0.25">
      <c r="A16" s="6"/>
      <c r="B16" s="12"/>
      <c r="C16" s="12"/>
      <c r="D16" s="12"/>
      <c r="E16" s="8"/>
      <c r="F16" s="14"/>
      <c r="G16" s="16"/>
      <c r="H16" s="16"/>
      <c r="I16" s="32">
        <f t="shared" si="2"/>
        <v>0</v>
      </c>
      <c r="J16" s="32">
        <f t="shared" si="0"/>
        <v>0</v>
      </c>
      <c r="K16" s="49">
        <f>VLOOKUP(J16,Tables!$A$2:$B$32,2,0)</f>
        <v>0</v>
      </c>
      <c r="L16" s="14"/>
      <c r="M16" s="16"/>
      <c r="N16" s="16"/>
      <c r="O16" s="16"/>
      <c r="P16" s="16"/>
      <c r="Q16" s="16"/>
      <c r="R16" s="32">
        <f t="shared" si="3"/>
        <v>0</v>
      </c>
      <c r="S16" s="32">
        <f t="shared" si="1"/>
        <v>0</v>
      </c>
      <c r="T16" s="49">
        <f>VLOOKUP(S16,Tables!$A$2:$B$32,2,0)</f>
        <v>0</v>
      </c>
      <c r="U16" s="14"/>
      <c r="V16" s="16"/>
      <c r="W16" s="16"/>
      <c r="X16" s="16"/>
      <c r="Y16" s="32">
        <f t="shared" si="4"/>
        <v>0</v>
      </c>
      <c r="Z16" s="32">
        <f t="shared" si="10"/>
        <v>0</v>
      </c>
      <c r="AA16" s="49">
        <f>VLOOKUP(Z16,Tables!$A$2:$B$32,2,0)</f>
        <v>0</v>
      </c>
      <c r="AB16" s="14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32">
        <f t="shared" si="5"/>
        <v>0</v>
      </c>
      <c r="AN16" s="32">
        <f t="shared" si="6"/>
        <v>0</v>
      </c>
      <c r="AO16" s="49">
        <f>VLOOKUP(AN16,Tables!$A$2:$B$32,2,0)</f>
        <v>0</v>
      </c>
      <c r="AP16" s="52">
        <f t="shared" si="11"/>
        <v>0</v>
      </c>
      <c r="AQ16" s="10" t="str">
        <f t="shared" si="7"/>
        <v/>
      </c>
    </row>
    <row r="17" spans="1:43" ht="20.100000000000001" customHeight="1" thickBot="1" x14ac:dyDescent="0.3">
      <c r="A17" s="7"/>
      <c r="B17" s="13"/>
      <c r="C17" s="13"/>
      <c r="D17" s="13"/>
      <c r="E17" s="9"/>
      <c r="F17" s="15"/>
      <c r="G17" s="17"/>
      <c r="H17" s="17"/>
      <c r="I17" s="33">
        <f t="shared" si="2"/>
        <v>0</v>
      </c>
      <c r="J17" s="33">
        <f t="shared" si="0"/>
        <v>0</v>
      </c>
      <c r="K17" s="50">
        <f>VLOOKUP(J17,Tables!$A$2:$B$32,2,0)</f>
        <v>0</v>
      </c>
      <c r="L17" s="15"/>
      <c r="M17" s="17"/>
      <c r="N17" s="17"/>
      <c r="O17" s="17"/>
      <c r="P17" s="17"/>
      <c r="Q17" s="17"/>
      <c r="R17" s="33">
        <f t="shared" si="3"/>
        <v>0</v>
      </c>
      <c r="S17" s="33">
        <f t="shared" si="1"/>
        <v>0</v>
      </c>
      <c r="T17" s="50">
        <f>VLOOKUP(S17,Tables!$A$2:$B$32,2,0)</f>
        <v>0</v>
      </c>
      <c r="U17" s="15"/>
      <c r="V17" s="17"/>
      <c r="W17" s="17"/>
      <c r="X17" s="17"/>
      <c r="Y17" s="33">
        <f>SUM(U17:X17)</f>
        <v>0</v>
      </c>
      <c r="Z17" s="33">
        <f t="shared" si="10"/>
        <v>0</v>
      </c>
      <c r="AA17" s="50">
        <f>VLOOKUP(Z17,Tables!$A$2:$B$32,2,0)</f>
        <v>0</v>
      </c>
      <c r="AB17" s="15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33">
        <f t="shared" si="5"/>
        <v>0</v>
      </c>
      <c r="AN17" s="33">
        <f t="shared" si="6"/>
        <v>0</v>
      </c>
      <c r="AO17" s="50">
        <f>VLOOKUP(AN17,Tables!$A$2:$B$32,2,0)</f>
        <v>0</v>
      </c>
      <c r="AP17" s="53">
        <f t="shared" si="11"/>
        <v>0</v>
      </c>
      <c r="AQ17" s="11" t="str">
        <f t="shared" si="7"/>
        <v/>
      </c>
    </row>
    <row r="18" spans="1:43" ht="30" customHeight="1" x14ac:dyDescent="0.3">
      <c r="B18" s="79" t="s">
        <v>1504</v>
      </c>
      <c r="C18" s="79" t="s">
        <v>1636</v>
      </c>
      <c r="AQ18" t="str">
        <f>IFERROR(IF(AP19&gt;0,RANK(AP19,$AP$7:$AP$17,0),""),"")</f>
        <v/>
      </c>
    </row>
    <row r="19" spans="1:43" x14ac:dyDescent="0.25">
      <c r="AP19" s="59">
        <f>SUM(AP7:AP17)</f>
        <v>261</v>
      </c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E9586-72BD-4A33-869D-08FE81A5B001}">
  <sheetPr>
    <pageSetUpPr fitToPage="1"/>
  </sheetPr>
  <dimension ref="A1:AT19"/>
  <sheetViews>
    <sheetView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/>
    </sheetView>
  </sheetViews>
  <sheetFormatPr defaultRowHeight="15" outlineLevelCol="1" x14ac:dyDescent="0.25"/>
  <cols>
    <col min="1" max="1" width="6.7109375" customWidth="1"/>
    <col min="2" max="2" width="18" bestFit="1" customWidth="1"/>
    <col min="3" max="3" width="23" bestFit="1" customWidth="1"/>
    <col min="4" max="4" width="28.42578125" bestFit="1" customWidth="1"/>
    <col min="5" max="5" width="7.7109375" customWidth="1"/>
    <col min="6" max="8" width="9.7109375" hidden="1" customWidth="1" outlineLevel="1"/>
    <col min="9" max="9" width="8.7109375" customWidth="1" collapsed="1"/>
    <col min="10" max="11" width="8.7109375" customWidth="1"/>
    <col min="12" max="17" width="9.7109375" hidden="1" customWidth="1" outlineLevel="1"/>
    <col min="18" max="18" width="8.7109375" hidden="1" customWidth="1" collapsed="1"/>
    <col min="19" max="20" width="8.7109375" hidden="1" customWidth="1"/>
    <col min="21" max="24" width="9.7109375" hidden="1" customWidth="1" outlineLevel="1"/>
    <col min="25" max="25" width="8.7109375" customWidth="1" collapsed="1"/>
    <col min="26" max="27" width="8.7109375" customWidth="1"/>
    <col min="28" max="35" width="5.7109375" hidden="1" customWidth="1" outlineLevel="1"/>
    <col min="36" max="38" width="9.7109375" hidden="1" customWidth="1" outlineLevel="1"/>
    <col min="39" max="39" width="8.7109375" customWidth="1" collapsed="1"/>
    <col min="40" max="43" width="8.7109375" customWidth="1"/>
  </cols>
  <sheetData>
    <row r="1" spans="1:46" ht="30" customHeight="1" x14ac:dyDescent="0.4">
      <c r="A1" s="78" t="s">
        <v>104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6" ht="30" customHeight="1" x14ac:dyDescent="0.4">
      <c r="A2" s="78" t="str">
        <f>VLOOKUP($A$7,Tables!$D$2:$H$45,3,0)</f>
        <v>Show Horse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6" ht="30" customHeight="1" x14ac:dyDescent="0.4">
      <c r="A3" s="78" t="str">
        <f>VLOOKUP($A$7,Tables!$D$2:$H$45,2,0)</f>
        <v>Intermediate Working Hunter 55cm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6" ht="15.75" thickBot="1" x14ac:dyDescent="0.3"/>
    <row r="5" spans="1:46" ht="15.75" thickBot="1" x14ac:dyDescent="0.3">
      <c r="E5" s="58"/>
      <c r="F5" s="56" t="s">
        <v>10</v>
      </c>
      <c r="G5" s="57"/>
      <c r="H5" s="57"/>
      <c r="I5" s="54" t="s">
        <v>10</v>
      </c>
      <c r="J5" s="54"/>
      <c r="K5" s="55"/>
      <c r="L5" s="44" t="s">
        <v>1563</v>
      </c>
      <c r="M5" s="45"/>
      <c r="N5" s="45"/>
      <c r="O5" s="45"/>
      <c r="P5" s="45"/>
      <c r="Q5" s="45"/>
      <c r="R5" s="54" t="s">
        <v>1563</v>
      </c>
      <c r="S5" s="54"/>
      <c r="T5" s="55"/>
      <c r="U5" s="42" t="s">
        <v>1562</v>
      </c>
      <c r="V5" s="43"/>
      <c r="W5" s="43"/>
      <c r="X5" s="43"/>
      <c r="Y5" s="54" t="s">
        <v>1562</v>
      </c>
      <c r="Z5" s="54"/>
      <c r="AA5" s="55"/>
      <c r="AB5" s="46" t="s">
        <v>1561</v>
      </c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54" t="s">
        <v>1561</v>
      </c>
      <c r="AN5" s="54"/>
      <c r="AO5" s="55"/>
      <c r="AP5" s="34"/>
    </row>
    <row r="6" spans="1:46" s="5" customFormat="1" ht="75" x14ac:dyDescent="0.25">
      <c r="A6" s="18" t="s">
        <v>9</v>
      </c>
      <c r="B6" s="19" t="s">
        <v>10</v>
      </c>
      <c r="C6" s="19" t="s">
        <v>115</v>
      </c>
      <c r="D6" s="19" t="s">
        <v>116</v>
      </c>
      <c r="E6" s="20" t="s">
        <v>18</v>
      </c>
      <c r="F6" s="47" t="s">
        <v>1514</v>
      </c>
      <c r="G6" s="29" t="s">
        <v>1511</v>
      </c>
      <c r="H6" s="29" t="s">
        <v>1515</v>
      </c>
      <c r="I6" s="27" t="s">
        <v>1516</v>
      </c>
      <c r="J6" s="27" t="s">
        <v>1534</v>
      </c>
      <c r="K6" s="48" t="s">
        <v>1535</v>
      </c>
      <c r="L6" s="31" t="s">
        <v>1517</v>
      </c>
      <c r="M6" s="30" t="s">
        <v>1518</v>
      </c>
      <c r="N6" s="30" t="s">
        <v>1519</v>
      </c>
      <c r="O6" s="30" t="s">
        <v>1520</v>
      </c>
      <c r="P6" s="30" t="s">
        <v>1511</v>
      </c>
      <c r="Q6" s="30" t="s">
        <v>1512</v>
      </c>
      <c r="R6" s="27" t="s">
        <v>1521</v>
      </c>
      <c r="S6" s="27" t="s">
        <v>1536</v>
      </c>
      <c r="T6" s="48" t="s">
        <v>1537</v>
      </c>
      <c r="U6" s="47" t="s">
        <v>1509</v>
      </c>
      <c r="V6" s="29" t="s">
        <v>1510</v>
      </c>
      <c r="W6" s="29" t="s">
        <v>1511</v>
      </c>
      <c r="X6" s="29" t="s">
        <v>1512</v>
      </c>
      <c r="Y6" s="28" t="s">
        <v>1513</v>
      </c>
      <c r="Z6" s="28" t="s">
        <v>1532</v>
      </c>
      <c r="AA6" s="51" t="s">
        <v>1533</v>
      </c>
      <c r="AB6" s="31" t="s">
        <v>1522</v>
      </c>
      <c r="AC6" s="30" t="s">
        <v>1523</v>
      </c>
      <c r="AD6" s="30" t="s">
        <v>1524</v>
      </c>
      <c r="AE6" s="30" t="s">
        <v>1525</v>
      </c>
      <c r="AF6" s="30" t="s">
        <v>1525</v>
      </c>
      <c r="AG6" s="30" t="s">
        <v>1524</v>
      </c>
      <c r="AH6" s="30" t="s">
        <v>1523</v>
      </c>
      <c r="AI6" s="30" t="s">
        <v>1522</v>
      </c>
      <c r="AJ6" s="30" t="s">
        <v>1526</v>
      </c>
      <c r="AK6" s="30" t="s">
        <v>1527</v>
      </c>
      <c r="AL6" s="30" t="s">
        <v>1528</v>
      </c>
      <c r="AM6" s="27" t="s">
        <v>1529</v>
      </c>
      <c r="AN6" s="27" t="s">
        <v>1530</v>
      </c>
      <c r="AO6" s="48" t="s">
        <v>1531</v>
      </c>
      <c r="AP6" s="28" t="s">
        <v>1538</v>
      </c>
      <c r="AQ6" s="20" t="s">
        <v>14</v>
      </c>
    </row>
    <row r="7" spans="1:46" ht="20.100000000000001" customHeight="1" x14ac:dyDescent="0.25">
      <c r="A7" s="6" t="s">
        <v>62</v>
      </c>
      <c r="B7" s="12" t="s">
        <v>1232</v>
      </c>
      <c r="C7" s="12" t="s">
        <v>1590</v>
      </c>
      <c r="D7" s="12" t="s">
        <v>1237</v>
      </c>
      <c r="E7" s="8">
        <v>2010</v>
      </c>
      <c r="F7" s="14">
        <v>55</v>
      </c>
      <c r="G7" s="16">
        <v>18</v>
      </c>
      <c r="H7" s="16">
        <v>16</v>
      </c>
      <c r="I7" s="32">
        <f t="shared" ref="I7:I12" si="0">SUM(F7:H7)</f>
        <v>89</v>
      </c>
      <c r="J7" s="32">
        <f t="shared" ref="J7:J12" si="1">IF(I7&gt;0,RANK(I7,$I$7:$I$17,0),0)</f>
        <v>1</v>
      </c>
      <c r="K7" s="49">
        <f>VLOOKUP(J7,Tables!$A$2:$B$32,2,0)</f>
        <v>30</v>
      </c>
      <c r="L7" s="14"/>
      <c r="M7" s="16"/>
      <c r="N7" s="16"/>
      <c r="O7" s="16"/>
      <c r="P7" s="16"/>
      <c r="Q7" s="16"/>
      <c r="R7" s="32">
        <f t="shared" ref="R7:R12" si="2">SUM(L7:Q7)</f>
        <v>0</v>
      </c>
      <c r="S7" s="32">
        <f t="shared" ref="S7:S12" si="3">IF(R7&gt;0,RANK(R7,$R$7:$R$17,0),0)</f>
        <v>0</v>
      </c>
      <c r="T7" s="49">
        <f>VLOOKUP(S7,Tables!$A$2:$B$32,2,0)</f>
        <v>0</v>
      </c>
      <c r="U7" s="14">
        <v>28</v>
      </c>
      <c r="V7" s="16">
        <v>28</v>
      </c>
      <c r="W7" s="16">
        <v>20</v>
      </c>
      <c r="X7" s="16">
        <v>18</v>
      </c>
      <c r="Y7" s="32">
        <f t="shared" ref="Y7:Y12" si="4">SUM(U7:X7)</f>
        <v>94</v>
      </c>
      <c r="Z7" s="32">
        <f t="shared" ref="Z7:Z12" si="5">IF(Y7&gt;0,RANK(Y7,$Y$7:$Y$17,0),0)</f>
        <v>1</v>
      </c>
      <c r="AA7" s="49">
        <f>VLOOKUP(Z7,Tables!$A$2:$B$32,2,0)</f>
        <v>30</v>
      </c>
      <c r="AB7" s="14">
        <v>9</v>
      </c>
      <c r="AC7" s="16">
        <v>10</v>
      </c>
      <c r="AD7" s="16">
        <v>9</v>
      </c>
      <c r="AE7" s="16">
        <v>9</v>
      </c>
      <c r="AF7" s="16">
        <v>9</v>
      </c>
      <c r="AG7" s="16">
        <v>9</v>
      </c>
      <c r="AH7" s="16">
        <v>8</v>
      </c>
      <c r="AI7" s="16">
        <v>9</v>
      </c>
      <c r="AJ7" s="16">
        <v>19</v>
      </c>
      <c r="AK7" s="16">
        <v>20</v>
      </c>
      <c r="AL7" s="16">
        <v>19</v>
      </c>
      <c r="AM7" s="32">
        <f t="shared" ref="AM7:AM12" si="6">SUM(AB7:AL7)</f>
        <v>130</v>
      </c>
      <c r="AN7" s="32">
        <f t="shared" ref="AN7:AN12" si="7">IF(AM7&gt;0,RANK(AM7,$AM$7:$AM$17,0),0)</f>
        <v>1</v>
      </c>
      <c r="AO7" s="49">
        <f>VLOOKUP(AN7,Tables!$A$2:$B$32,2,0)</f>
        <v>30</v>
      </c>
      <c r="AP7" s="52">
        <f>IFERROR(AO7+T7+K7+AA7,"")</f>
        <v>90</v>
      </c>
      <c r="AQ7" s="10">
        <f t="shared" ref="AQ7:AQ12" si="8">IFERROR(IF(AP7&gt;0,RANK(AP7,$AP$7:$AP$17,0),""),"")</f>
        <v>1</v>
      </c>
      <c r="AS7" s="59">
        <f t="shared" ref="AS7:AS12" si="9">AO7+AA7+T7+K7</f>
        <v>90</v>
      </c>
      <c r="AT7" s="59">
        <f t="shared" ref="AT7:AT12" si="10">AS7-AP7</f>
        <v>0</v>
      </c>
    </row>
    <row r="8" spans="1:46" ht="20.100000000000001" customHeight="1" x14ac:dyDescent="0.25">
      <c r="A8" s="6" t="s">
        <v>62</v>
      </c>
      <c r="B8" s="12" t="s">
        <v>648</v>
      </c>
      <c r="C8" s="12" t="s">
        <v>1586</v>
      </c>
      <c r="D8" s="12" t="s">
        <v>816</v>
      </c>
      <c r="E8" s="8">
        <v>7089</v>
      </c>
      <c r="F8" s="14">
        <v>53</v>
      </c>
      <c r="G8" s="16">
        <v>17</v>
      </c>
      <c r="H8" s="16">
        <v>17</v>
      </c>
      <c r="I8" s="32">
        <f t="shared" si="0"/>
        <v>87</v>
      </c>
      <c r="J8" s="32">
        <f t="shared" si="1"/>
        <v>2</v>
      </c>
      <c r="K8" s="49">
        <f>VLOOKUP(J8,Tables!$A$2:$B$32,2,0)</f>
        <v>29</v>
      </c>
      <c r="L8" s="14"/>
      <c r="M8" s="16"/>
      <c r="N8" s="16"/>
      <c r="O8" s="16"/>
      <c r="P8" s="16"/>
      <c r="Q8" s="16"/>
      <c r="R8" s="32">
        <f t="shared" si="2"/>
        <v>0</v>
      </c>
      <c r="S8" s="32">
        <f t="shared" si="3"/>
        <v>0</v>
      </c>
      <c r="T8" s="49">
        <f>VLOOKUP(S8,Tables!$A$2:$B$32,2,0)</f>
        <v>0</v>
      </c>
      <c r="U8" s="14">
        <v>27</v>
      </c>
      <c r="V8" s="16">
        <v>27</v>
      </c>
      <c r="W8" s="16">
        <v>18</v>
      </c>
      <c r="X8" s="16">
        <v>18</v>
      </c>
      <c r="Y8" s="32">
        <f t="shared" si="4"/>
        <v>90</v>
      </c>
      <c r="Z8" s="32">
        <f t="shared" si="5"/>
        <v>2</v>
      </c>
      <c r="AA8" s="49">
        <f>VLOOKUP(Z8,Tables!$A$2:$B$32,2,0)</f>
        <v>29</v>
      </c>
      <c r="AB8" s="14">
        <v>8</v>
      </c>
      <c r="AC8" s="16">
        <v>9</v>
      </c>
      <c r="AD8" s="16">
        <v>9</v>
      </c>
      <c r="AE8" s="16">
        <v>7</v>
      </c>
      <c r="AF8" s="16">
        <v>8</v>
      </c>
      <c r="AG8" s="16">
        <v>9</v>
      </c>
      <c r="AH8" s="16">
        <v>8</v>
      </c>
      <c r="AI8" s="16">
        <v>8</v>
      </c>
      <c r="AJ8" s="16">
        <v>19</v>
      </c>
      <c r="AK8" s="16">
        <v>20</v>
      </c>
      <c r="AL8" s="16">
        <v>19</v>
      </c>
      <c r="AM8" s="32">
        <f t="shared" si="6"/>
        <v>124</v>
      </c>
      <c r="AN8" s="32">
        <f t="shared" si="7"/>
        <v>3</v>
      </c>
      <c r="AO8" s="49">
        <f>VLOOKUP(AN8,Tables!$A$2:$B$32,2,0)</f>
        <v>28</v>
      </c>
      <c r="AP8" s="52">
        <f>AO8+T8+K8+AA8</f>
        <v>86</v>
      </c>
      <c r="AQ8" s="10">
        <f t="shared" si="8"/>
        <v>2</v>
      </c>
      <c r="AS8" s="59">
        <f t="shared" si="9"/>
        <v>86</v>
      </c>
      <c r="AT8" s="59">
        <f t="shared" si="10"/>
        <v>0</v>
      </c>
    </row>
    <row r="9" spans="1:46" ht="20.100000000000001" customHeight="1" x14ac:dyDescent="0.25">
      <c r="A9" s="6" t="s">
        <v>62</v>
      </c>
      <c r="B9" s="12" t="s">
        <v>1114</v>
      </c>
      <c r="C9" s="12" t="s">
        <v>1587</v>
      </c>
      <c r="D9" s="12" t="s">
        <v>1570</v>
      </c>
      <c r="E9" s="8">
        <v>7735</v>
      </c>
      <c r="F9" s="14">
        <v>54</v>
      </c>
      <c r="G9" s="16">
        <v>17</v>
      </c>
      <c r="H9" s="16">
        <v>15</v>
      </c>
      <c r="I9" s="32">
        <f t="shared" si="0"/>
        <v>86</v>
      </c>
      <c r="J9" s="32">
        <f t="shared" si="1"/>
        <v>3</v>
      </c>
      <c r="K9" s="49">
        <f>VLOOKUP(J9,Tables!$A$2:$B$32,2,0)</f>
        <v>28</v>
      </c>
      <c r="L9" s="14"/>
      <c r="M9" s="16"/>
      <c r="N9" s="16"/>
      <c r="O9" s="16"/>
      <c r="P9" s="16"/>
      <c r="Q9" s="16"/>
      <c r="R9" s="32">
        <f t="shared" si="2"/>
        <v>0</v>
      </c>
      <c r="S9" s="32">
        <f t="shared" si="3"/>
        <v>0</v>
      </c>
      <c r="T9" s="49">
        <f>VLOOKUP(S9,Tables!$A$2:$B$32,2,0)</f>
        <v>0</v>
      </c>
      <c r="U9" s="14">
        <v>24</v>
      </c>
      <c r="V9" s="16">
        <v>24</v>
      </c>
      <c r="W9" s="16">
        <v>17</v>
      </c>
      <c r="X9" s="16">
        <v>14</v>
      </c>
      <c r="Y9" s="32">
        <f t="shared" si="4"/>
        <v>79</v>
      </c>
      <c r="Z9" s="32">
        <f t="shared" si="5"/>
        <v>3</v>
      </c>
      <c r="AA9" s="49">
        <f>VLOOKUP(Z9,Tables!$A$2:$B$32,2,0)</f>
        <v>28</v>
      </c>
      <c r="AB9" s="14">
        <v>9</v>
      </c>
      <c r="AC9" s="16">
        <v>9</v>
      </c>
      <c r="AD9" s="16">
        <v>9</v>
      </c>
      <c r="AE9" s="16">
        <v>8</v>
      </c>
      <c r="AF9" s="16">
        <v>9</v>
      </c>
      <c r="AG9" s="16">
        <v>9</v>
      </c>
      <c r="AH9" s="16">
        <v>9</v>
      </c>
      <c r="AI9" s="16">
        <v>9</v>
      </c>
      <c r="AJ9" s="16">
        <v>17</v>
      </c>
      <c r="AK9" s="16">
        <v>19</v>
      </c>
      <c r="AL9" s="16">
        <v>19</v>
      </c>
      <c r="AM9" s="32">
        <f t="shared" si="6"/>
        <v>126</v>
      </c>
      <c r="AN9" s="32">
        <f t="shared" si="7"/>
        <v>2</v>
      </c>
      <c r="AO9" s="49">
        <f>VLOOKUP(AN9,Tables!$A$2:$B$32,2,0)</f>
        <v>29</v>
      </c>
      <c r="AP9" s="52">
        <f>AO9+T9+K9+AA9</f>
        <v>85</v>
      </c>
      <c r="AQ9" s="10">
        <f t="shared" si="8"/>
        <v>3</v>
      </c>
      <c r="AS9" s="59">
        <f t="shared" si="9"/>
        <v>85</v>
      </c>
      <c r="AT9" s="59">
        <f t="shared" si="10"/>
        <v>0</v>
      </c>
    </row>
    <row r="10" spans="1:46" ht="20.100000000000001" customHeight="1" x14ac:dyDescent="0.25">
      <c r="A10" s="6" t="s">
        <v>62</v>
      </c>
      <c r="B10" s="12" t="s">
        <v>373</v>
      </c>
      <c r="C10" s="12" t="s">
        <v>1589</v>
      </c>
      <c r="D10" s="12" t="s">
        <v>1565</v>
      </c>
      <c r="E10" s="8">
        <v>7944</v>
      </c>
      <c r="F10" s="14">
        <v>52</v>
      </c>
      <c r="G10" s="16">
        <v>16</v>
      </c>
      <c r="H10" s="16">
        <v>15</v>
      </c>
      <c r="I10" s="32">
        <f t="shared" si="0"/>
        <v>83</v>
      </c>
      <c r="J10" s="32">
        <f t="shared" si="1"/>
        <v>4</v>
      </c>
      <c r="K10" s="49">
        <f>VLOOKUP(J10,Tables!$A$2:$B$32,2,0)</f>
        <v>27</v>
      </c>
      <c r="L10" s="14"/>
      <c r="M10" s="16"/>
      <c r="N10" s="16"/>
      <c r="O10" s="16"/>
      <c r="P10" s="16"/>
      <c r="Q10" s="16"/>
      <c r="R10" s="32">
        <f t="shared" si="2"/>
        <v>0</v>
      </c>
      <c r="S10" s="32">
        <f t="shared" si="3"/>
        <v>0</v>
      </c>
      <c r="T10" s="49">
        <f>VLOOKUP(S10,Tables!$A$2:$B$32,2,0)</f>
        <v>0</v>
      </c>
      <c r="U10" s="14">
        <v>19</v>
      </c>
      <c r="V10" s="16">
        <v>20</v>
      </c>
      <c r="W10" s="16">
        <v>14</v>
      </c>
      <c r="X10" s="16">
        <v>10</v>
      </c>
      <c r="Y10" s="32">
        <f t="shared" si="4"/>
        <v>63</v>
      </c>
      <c r="Z10" s="32">
        <f t="shared" si="5"/>
        <v>5</v>
      </c>
      <c r="AA10" s="49">
        <f>VLOOKUP(Z10,Tables!$A$2:$B$32,2,0)</f>
        <v>26</v>
      </c>
      <c r="AB10" s="14">
        <v>8</v>
      </c>
      <c r="AC10" s="16">
        <v>8</v>
      </c>
      <c r="AD10" s="16">
        <v>9</v>
      </c>
      <c r="AE10" s="16">
        <v>8</v>
      </c>
      <c r="AF10" s="16">
        <v>8</v>
      </c>
      <c r="AG10" s="16">
        <v>9</v>
      </c>
      <c r="AH10" s="16">
        <v>9</v>
      </c>
      <c r="AI10" s="16">
        <v>9</v>
      </c>
      <c r="AJ10" s="16">
        <v>18</v>
      </c>
      <c r="AK10" s="16">
        <v>17</v>
      </c>
      <c r="AL10" s="16">
        <v>18</v>
      </c>
      <c r="AM10" s="32">
        <f t="shared" si="6"/>
        <v>121</v>
      </c>
      <c r="AN10" s="32">
        <f t="shared" si="7"/>
        <v>4</v>
      </c>
      <c r="AO10" s="49">
        <f>VLOOKUP(AN10,Tables!$A$2:$B$32,2,0)</f>
        <v>27</v>
      </c>
      <c r="AP10" s="52">
        <f>IFERROR(AO10+T10+K10+AA10,"")</f>
        <v>80</v>
      </c>
      <c r="AQ10" s="10">
        <f t="shared" si="8"/>
        <v>4</v>
      </c>
      <c r="AS10" s="59">
        <f t="shared" si="9"/>
        <v>80</v>
      </c>
      <c r="AT10" s="59">
        <f t="shared" si="10"/>
        <v>0</v>
      </c>
    </row>
    <row r="11" spans="1:46" ht="20.100000000000001" customHeight="1" x14ac:dyDescent="0.25">
      <c r="A11" s="6" t="s">
        <v>62</v>
      </c>
      <c r="B11" s="12" t="s">
        <v>381</v>
      </c>
      <c r="C11" s="12" t="s">
        <v>1584</v>
      </c>
      <c r="D11" s="12" t="s">
        <v>1565</v>
      </c>
      <c r="E11" s="8">
        <v>2024</v>
      </c>
      <c r="F11" s="14">
        <v>48</v>
      </c>
      <c r="G11" s="16">
        <v>16</v>
      </c>
      <c r="H11" s="16">
        <v>15</v>
      </c>
      <c r="I11" s="32">
        <f t="shared" si="0"/>
        <v>79</v>
      </c>
      <c r="J11" s="32">
        <f t="shared" si="1"/>
        <v>5</v>
      </c>
      <c r="K11" s="49">
        <f>VLOOKUP(J11,Tables!$A$2:$B$32,2,0)</f>
        <v>26</v>
      </c>
      <c r="L11" s="14"/>
      <c r="M11" s="16"/>
      <c r="N11" s="16"/>
      <c r="O11" s="16"/>
      <c r="P11" s="16"/>
      <c r="Q11" s="16"/>
      <c r="R11" s="32">
        <f t="shared" si="2"/>
        <v>0</v>
      </c>
      <c r="S11" s="32">
        <f t="shared" si="3"/>
        <v>0</v>
      </c>
      <c r="T11" s="49">
        <f>VLOOKUP(S11,Tables!$A$2:$B$32,2,0)</f>
        <v>0</v>
      </c>
      <c r="U11" s="14">
        <v>20</v>
      </c>
      <c r="V11" s="16">
        <v>20</v>
      </c>
      <c r="W11" s="16">
        <v>16</v>
      </c>
      <c r="X11" s="16">
        <v>16</v>
      </c>
      <c r="Y11" s="32">
        <f t="shared" si="4"/>
        <v>72</v>
      </c>
      <c r="Z11" s="32">
        <f t="shared" si="5"/>
        <v>4</v>
      </c>
      <c r="AA11" s="49">
        <f>VLOOKUP(Z11,Tables!$A$2:$B$32,2,0)</f>
        <v>27</v>
      </c>
      <c r="AB11" s="14">
        <v>6</v>
      </c>
      <c r="AC11" s="16">
        <v>6</v>
      </c>
      <c r="AD11" s="16">
        <v>7</v>
      </c>
      <c r="AE11" s="16">
        <v>8</v>
      </c>
      <c r="AF11" s="16">
        <v>8</v>
      </c>
      <c r="AG11" s="16">
        <v>8</v>
      </c>
      <c r="AH11" s="16">
        <v>9</v>
      </c>
      <c r="AI11" s="16">
        <v>8</v>
      </c>
      <c r="AJ11" s="16">
        <v>15</v>
      </c>
      <c r="AK11" s="16">
        <v>17</v>
      </c>
      <c r="AL11" s="16">
        <v>17</v>
      </c>
      <c r="AM11" s="32">
        <f t="shared" si="6"/>
        <v>109</v>
      </c>
      <c r="AN11" s="32">
        <f t="shared" si="7"/>
        <v>5</v>
      </c>
      <c r="AO11" s="49">
        <f>VLOOKUP(AN11,Tables!$A$2:$B$32,2,0)</f>
        <v>26</v>
      </c>
      <c r="AP11" s="52">
        <f>AO11+T11+K11+AA11</f>
        <v>79</v>
      </c>
      <c r="AQ11" s="10">
        <f t="shared" si="8"/>
        <v>5</v>
      </c>
      <c r="AS11" s="59">
        <f t="shared" si="9"/>
        <v>79</v>
      </c>
      <c r="AT11" s="59">
        <f t="shared" si="10"/>
        <v>0</v>
      </c>
    </row>
    <row r="12" spans="1:46" ht="20.100000000000001" customHeight="1" x14ac:dyDescent="0.25">
      <c r="A12" s="80" t="s">
        <v>62</v>
      </c>
      <c r="B12" s="81" t="s">
        <v>1170</v>
      </c>
      <c r="C12" s="81" t="s">
        <v>1588</v>
      </c>
      <c r="D12" s="81" t="s">
        <v>1565</v>
      </c>
      <c r="E12" s="82">
        <v>2073</v>
      </c>
      <c r="F12" s="83"/>
      <c r="G12" s="84"/>
      <c r="H12" s="84"/>
      <c r="I12" s="85">
        <f t="shared" si="0"/>
        <v>0</v>
      </c>
      <c r="J12" s="85">
        <f t="shared" si="1"/>
        <v>0</v>
      </c>
      <c r="K12" s="86">
        <f>VLOOKUP(J12,Tables!$A$2:$B$32,2,0)</f>
        <v>0</v>
      </c>
      <c r="L12" s="83"/>
      <c r="M12" s="84"/>
      <c r="N12" s="84"/>
      <c r="O12" s="84"/>
      <c r="P12" s="84"/>
      <c r="Q12" s="84"/>
      <c r="R12" s="85">
        <f t="shared" si="2"/>
        <v>0</v>
      </c>
      <c r="S12" s="85">
        <f t="shared" si="3"/>
        <v>0</v>
      </c>
      <c r="T12" s="86">
        <f>VLOOKUP(S12,Tables!$A$2:$B$32,2,0)</f>
        <v>0</v>
      </c>
      <c r="U12" s="83"/>
      <c r="V12" s="84"/>
      <c r="W12" s="84"/>
      <c r="X12" s="84"/>
      <c r="Y12" s="85">
        <f t="shared" si="4"/>
        <v>0</v>
      </c>
      <c r="Z12" s="85">
        <f t="shared" si="5"/>
        <v>0</v>
      </c>
      <c r="AA12" s="86">
        <f>VLOOKUP(Z12,Tables!$A$2:$B$32,2,0)</f>
        <v>0</v>
      </c>
      <c r="AB12" s="83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5">
        <f t="shared" si="6"/>
        <v>0</v>
      </c>
      <c r="AN12" s="85">
        <f t="shared" si="7"/>
        <v>0</v>
      </c>
      <c r="AO12" s="86">
        <f>VLOOKUP(AN12,Tables!$A$2:$B$32,2,0)</f>
        <v>0</v>
      </c>
      <c r="AP12" s="87">
        <f>IFERROR(AO12+T12+K12+AA12,"")</f>
        <v>0</v>
      </c>
      <c r="AQ12" s="88" t="str">
        <f t="shared" si="8"/>
        <v/>
      </c>
      <c r="AS12" s="59">
        <f t="shared" si="9"/>
        <v>0</v>
      </c>
      <c r="AT12" s="59">
        <f t="shared" si="10"/>
        <v>0</v>
      </c>
    </row>
    <row r="13" spans="1:46" ht="20.100000000000001" customHeight="1" x14ac:dyDescent="0.25">
      <c r="A13" s="6"/>
      <c r="B13" s="12"/>
      <c r="C13" s="12"/>
      <c r="D13" s="12"/>
      <c r="E13" s="8"/>
      <c r="F13" s="14"/>
      <c r="G13" s="16"/>
      <c r="H13" s="16"/>
      <c r="I13" s="32">
        <f t="shared" ref="I13:I17" si="11">SUM(F13:H13)</f>
        <v>0</v>
      </c>
      <c r="J13" s="32">
        <f t="shared" ref="J13:J17" si="12">IF(I13&gt;0,RANK(I13,$I$7:$I$17,0),0)</f>
        <v>0</v>
      </c>
      <c r="K13" s="49">
        <f>VLOOKUP(J13,Tables!$A$2:$B$32,2,0)</f>
        <v>0</v>
      </c>
      <c r="L13" s="14"/>
      <c r="M13" s="16"/>
      <c r="N13" s="16"/>
      <c r="O13" s="16"/>
      <c r="P13" s="16"/>
      <c r="Q13" s="16"/>
      <c r="R13" s="32">
        <f t="shared" ref="R13:R17" si="13">SUM(L13:Q13)</f>
        <v>0</v>
      </c>
      <c r="S13" s="32">
        <f t="shared" ref="S13:S17" si="14">IF(R13&gt;0,RANK(R13,$R$7:$R$17,0),0)</f>
        <v>0</v>
      </c>
      <c r="T13" s="49">
        <f>VLOOKUP(S13,Tables!$A$2:$B$32,2,0)</f>
        <v>0</v>
      </c>
      <c r="U13" s="14"/>
      <c r="V13" s="16"/>
      <c r="W13" s="16"/>
      <c r="X13" s="16"/>
      <c r="Y13" s="32">
        <f t="shared" ref="Y13:Y16" si="15">SUM(U13:X13)</f>
        <v>0</v>
      </c>
      <c r="Z13" s="32">
        <f t="shared" ref="Z13:Z17" si="16">IF(Y13&gt;0,RANK(Y13,$Y$7:$Y$17,0),0)</f>
        <v>0</v>
      </c>
      <c r="AA13" s="49">
        <f>VLOOKUP(Z13,Tables!$A$2:$B$32,2,0)</f>
        <v>0</v>
      </c>
      <c r="AB13" s="14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32">
        <f t="shared" ref="AM13:AM17" si="17">SUM(AB13:AL13)</f>
        <v>0</v>
      </c>
      <c r="AN13" s="32">
        <f t="shared" ref="AN13:AN17" si="18">IF(AM13&gt;0,RANK(AM13,$AM$7:$AM$17,0),0)</f>
        <v>0</v>
      </c>
      <c r="AO13" s="49">
        <f>VLOOKUP(AN13,Tables!$A$2:$B$32,2,0)</f>
        <v>0</v>
      </c>
      <c r="AP13" s="52">
        <f t="shared" ref="AP13:AP17" si="19">IFERROR(AO13+T13+K13+AA13,"")</f>
        <v>0</v>
      </c>
      <c r="AQ13" s="10" t="str">
        <f t="shared" ref="AQ13:AQ17" si="20">IFERROR(IF(AP13&gt;0,RANK(AP13,$AP$7:$AP$17,0),""),"")</f>
        <v/>
      </c>
    </row>
    <row r="14" spans="1:46" ht="20.100000000000001" customHeight="1" x14ac:dyDescent="0.25">
      <c r="A14" s="6"/>
      <c r="B14" s="12"/>
      <c r="C14" s="12"/>
      <c r="D14" s="12"/>
      <c r="E14" s="8"/>
      <c r="F14" s="14"/>
      <c r="G14" s="16"/>
      <c r="H14" s="16"/>
      <c r="I14" s="32">
        <f t="shared" si="11"/>
        <v>0</v>
      </c>
      <c r="J14" s="32">
        <f t="shared" si="12"/>
        <v>0</v>
      </c>
      <c r="K14" s="49">
        <f>VLOOKUP(J14,Tables!$A$2:$B$32,2,0)</f>
        <v>0</v>
      </c>
      <c r="L14" s="14"/>
      <c r="M14" s="16"/>
      <c r="N14" s="16"/>
      <c r="O14" s="16"/>
      <c r="P14" s="16"/>
      <c r="Q14" s="16"/>
      <c r="R14" s="32">
        <f t="shared" si="13"/>
        <v>0</v>
      </c>
      <c r="S14" s="32">
        <f t="shared" si="14"/>
        <v>0</v>
      </c>
      <c r="T14" s="49">
        <f>VLOOKUP(S14,Tables!$A$2:$B$32,2,0)</f>
        <v>0</v>
      </c>
      <c r="U14" s="14"/>
      <c r="V14" s="16"/>
      <c r="W14" s="16"/>
      <c r="X14" s="16"/>
      <c r="Y14" s="32">
        <f t="shared" si="15"/>
        <v>0</v>
      </c>
      <c r="Z14" s="32">
        <f t="shared" si="16"/>
        <v>0</v>
      </c>
      <c r="AA14" s="49">
        <f>VLOOKUP(Z14,Tables!$A$2:$B$32,2,0)</f>
        <v>0</v>
      </c>
      <c r="AB14" s="14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32">
        <f t="shared" si="17"/>
        <v>0</v>
      </c>
      <c r="AN14" s="32">
        <f t="shared" si="18"/>
        <v>0</v>
      </c>
      <c r="AO14" s="49">
        <f>VLOOKUP(AN14,Tables!$A$2:$B$32,2,0)</f>
        <v>0</v>
      </c>
      <c r="AP14" s="52">
        <f t="shared" si="19"/>
        <v>0</v>
      </c>
      <c r="AQ14" s="10" t="str">
        <f t="shared" si="20"/>
        <v/>
      </c>
    </row>
    <row r="15" spans="1:46" ht="20.100000000000001" customHeight="1" x14ac:dyDescent="0.25">
      <c r="A15" s="6"/>
      <c r="B15" s="12"/>
      <c r="C15" s="12"/>
      <c r="D15" s="12"/>
      <c r="E15" s="8"/>
      <c r="F15" s="14"/>
      <c r="G15" s="16"/>
      <c r="H15" s="16"/>
      <c r="I15" s="32">
        <f t="shared" si="11"/>
        <v>0</v>
      </c>
      <c r="J15" s="32">
        <f t="shared" si="12"/>
        <v>0</v>
      </c>
      <c r="K15" s="49">
        <f>VLOOKUP(J15,Tables!$A$2:$B$32,2,0)</f>
        <v>0</v>
      </c>
      <c r="L15" s="14"/>
      <c r="M15" s="16"/>
      <c r="N15" s="16"/>
      <c r="O15" s="16"/>
      <c r="P15" s="16"/>
      <c r="Q15" s="16"/>
      <c r="R15" s="32">
        <f t="shared" si="13"/>
        <v>0</v>
      </c>
      <c r="S15" s="32">
        <f t="shared" si="14"/>
        <v>0</v>
      </c>
      <c r="T15" s="49">
        <f>VLOOKUP(S15,Tables!$A$2:$B$32,2,0)</f>
        <v>0</v>
      </c>
      <c r="U15" s="14"/>
      <c r="V15" s="16"/>
      <c r="W15" s="16"/>
      <c r="X15" s="16"/>
      <c r="Y15" s="32">
        <f t="shared" si="15"/>
        <v>0</v>
      </c>
      <c r="Z15" s="32">
        <f t="shared" si="16"/>
        <v>0</v>
      </c>
      <c r="AA15" s="49">
        <f>VLOOKUP(Z15,Tables!$A$2:$B$32,2,0)</f>
        <v>0</v>
      </c>
      <c r="AB15" s="14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32">
        <f t="shared" si="17"/>
        <v>0</v>
      </c>
      <c r="AN15" s="32">
        <f t="shared" si="18"/>
        <v>0</v>
      </c>
      <c r="AO15" s="49">
        <f>VLOOKUP(AN15,Tables!$A$2:$B$32,2,0)</f>
        <v>0</v>
      </c>
      <c r="AP15" s="52">
        <f t="shared" si="19"/>
        <v>0</v>
      </c>
      <c r="AQ15" s="10" t="str">
        <f t="shared" si="20"/>
        <v/>
      </c>
    </row>
    <row r="16" spans="1:46" ht="20.100000000000001" customHeight="1" x14ac:dyDescent="0.25">
      <c r="A16" s="6"/>
      <c r="B16" s="12"/>
      <c r="C16" s="12"/>
      <c r="D16" s="12"/>
      <c r="E16" s="8"/>
      <c r="F16" s="14"/>
      <c r="G16" s="16"/>
      <c r="H16" s="16"/>
      <c r="I16" s="32">
        <f t="shared" si="11"/>
        <v>0</v>
      </c>
      <c r="J16" s="32">
        <f t="shared" si="12"/>
        <v>0</v>
      </c>
      <c r="K16" s="49">
        <f>VLOOKUP(J16,Tables!$A$2:$B$32,2,0)</f>
        <v>0</v>
      </c>
      <c r="L16" s="14"/>
      <c r="M16" s="16"/>
      <c r="N16" s="16"/>
      <c r="O16" s="16"/>
      <c r="P16" s="16"/>
      <c r="Q16" s="16"/>
      <c r="R16" s="32">
        <f t="shared" si="13"/>
        <v>0</v>
      </c>
      <c r="S16" s="32">
        <f t="shared" si="14"/>
        <v>0</v>
      </c>
      <c r="T16" s="49">
        <f>VLOOKUP(S16,Tables!$A$2:$B$32,2,0)</f>
        <v>0</v>
      </c>
      <c r="U16" s="14"/>
      <c r="V16" s="16"/>
      <c r="W16" s="16"/>
      <c r="X16" s="16"/>
      <c r="Y16" s="32">
        <f t="shared" si="15"/>
        <v>0</v>
      </c>
      <c r="Z16" s="32">
        <f t="shared" si="16"/>
        <v>0</v>
      </c>
      <c r="AA16" s="49">
        <f>VLOOKUP(Z16,Tables!$A$2:$B$32,2,0)</f>
        <v>0</v>
      </c>
      <c r="AB16" s="14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32">
        <f t="shared" si="17"/>
        <v>0</v>
      </c>
      <c r="AN16" s="32">
        <f t="shared" si="18"/>
        <v>0</v>
      </c>
      <c r="AO16" s="49">
        <f>VLOOKUP(AN16,Tables!$A$2:$B$32,2,0)</f>
        <v>0</v>
      </c>
      <c r="AP16" s="52">
        <f t="shared" si="19"/>
        <v>0</v>
      </c>
      <c r="AQ16" s="10" t="str">
        <f t="shared" si="20"/>
        <v/>
      </c>
    </row>
    <row r="17" spans="1:43" ht="20.100000000000001" customHeight="1" thickBot="1" x14ac:dyDescent="0.3">
      <c r="A17" s="7"/>
      <c r="B17" s="13"/>
      <c r="C17" s="13"/>
      <c r="D17" s="13"/>
      <c r="E17" s="9"/>
      <c r="F17" s="15"/>
      <c r="G17" s="17"/>
      <c r="H17" s="17"/>
      <c r="I17" s="33">
        <f t="shared" si="11"/>
        <v>0</v>
      </c>
      <c r="J17" s="33">
        <f t="shared" si="12"/>
        <v>0</v>
      </c>
      <c r="K17" s="50">
        <f>VLOOKUP(J17,Tables!$A$2:$B$32,2,0)</f>
        <v>0</v>
      </c>
      <c r="L17" s="15"/>
      <c r="M17" s="17"/>
      <c r="N17" s="17"/>
      <c r="O17" s="17"/>
      <c r="P17" s="17"/>
      <c r="Q17" s="17"/>
      <c r="R17" s="33">
        <f t="shared" si="13"/>
        <v>0</v>
      </c>
      <c r="S17" s="33">
        <f t="shared" si="14"/>
        <v>0</v>
      </c>
      <c r="T17" s="50">
        <f>VLOOKUP(S17,Tables!$A$2:$B$32,2,0)</f>
        <v>0</v>
      </c>
      <c r="U17" s="15"/>
      <c r="V17" s="17"/>
      <c r="W17" s="17"/>
      <c r="X17" s="17"/>
      <c r="Y17" s="33">
        <f>SUM(U17:X17)</f>
        <v>0</v>
      </c>
      <c r="Z17" s="33">
        <f t="shared" si="16"/>
        <v>0</v>
      </c>
      <c r="AA17" s="50">
        <f>VLOOKUP(Z17,Tables!$A$2:$B$32,2,0)</f>
        <v>0</v>
      </c>
      <c r="AB17" s="15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33">
        <f t="shared" si="17"/>
        <v>0</v>
      </c>
      <c r="AN17" s="33">
        <f t="shared" si="18"/>
        <v>0</v>
      </c>
      <c r="AO17" s="50">
        <f>VLOOKUP(AN17,Tables!$A$2:$B$32,2,0)</f>
        <v>0</v>
      </c>
      <c r="AP17" s="53">
        <f t="shared" si="19"/>
        <v>0</v>
      </c>
      <c r="AQ17" s="11" t="str">
        <f t="shared" si="20"/>
        <v/>
      </c>
    </row>
    <row r="18" spans="1:43" ht="30" customHeight="1" x14ac:dyDescent="0.3">
      <c r="B18" s="79" t="s">
        <v>1504</v>
      </c>
      <c r="C18" s="79" t="s">
        <v>1636</v>
      </c>
      <c r="AQ18" t="str">
        <f>IFERROR(IF(AP19&gt;0,RANK(AP19,$AP$7:$AP$17,0),""),"")</f>
        <v/>
      </c>
    </row>
    <row r="19" spans="1:43" x14ac:dyDescent="0.25">
      <c r="AP19" s="59">
        <f>SUM(AP7:AP17)</f>
        <v>420</v>
      </c>
    </row>
  </sheetData>
  <sortState ref="A7:AT12">
    <sortCondition ref="AQ7:AQ12"/>
  </sortState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EE19D-C8DB-4EAF-A652-A3EFD50EE2D6}">
  <sheetPr>
    <pageSetUpPr fitToPage="1"/>
  </sheetPr>
  <dimension ref="A1:AT19"/>
  <sheetViews>
    <sheetView zoomScaleNormal="10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AQ9" sqref="AQ9"/>
    </sheetView>
  </sheetViews>
  <sheetFormatPr defaultRowHeight="15" outlineLevelCol="1" x14ac:dyDescent="0.25"/>
  <cols>
    <col min="1" max="1" width="6.7109375" customWidth="1"/>
    <col min="2" max="2" width="24.5703125" bestFit="1" customWidth="1"/>
    <col min="3" max="3" width="25.28515625" bestFit="1" customWidth="1"/>
    <col min="4" max="4" width="31.5703125" bestFit="1" customWidth="1"/>
    <col min="5" max="5" width="7.7109375" customWidth="1"/>
    <col min="6" max="8" width="9.7109375" hidden="1" customWidth="1" outlineLevel="1"/>
    <col min="9" max="9" width="8.7109375" customWidth="1" collapsed="1"/>
    <col min="10" max="11" width="8.7109375" customWidth="1"/>
    <col min="12" max="17" width="9.7109375" hidden="1" customWidth="1" outlineLevel="1"/>
    <col min="18" max="18" width="8.7109375" customWidth="1" collapsed="1"/>
    <col min="19" max="20" width="8.7109375" customWidth="1"/>
    <col min="21" max="24" width="9.7109375" hidden="1" customWidth="1" outlineLevel="1"/>
    <col min="25" max="25" width="8.7109375" customWidth="1" collapsed="1"/>
    <col min="26" max="27" width="8.7109375" customWidth="1"/>
    <col min="28" max="38" width="9.7109375" hidden="1" customWidth="1" outlineLevel="1"/>
    <col min="39" max="39" width="8.7109375" hidden="1" customWidth="1" collapsed="1"/>
    <col min="40" max="41" width="8.7109375" hidden="1" customWidth="1"/>
    <col min="42" max="43" width="8.7109375" customWidth="1"/>
  </cols>
  <sheetData>
    <row r="1" spans="1:46" ht="30" customHeight="1" x14ac:dyDescent="0.4">
      <c r="A1" s="89" t="s">
        <v>104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6" ht="30" customHeight="1" x14ac:dyDescent="0.4">
      <c r="A2" s="89" t="str">
        <f>VLOOKUP($A$7,Tables!$D$2:$H$45,3,0)</f>
        <v>Show Horse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6" ht="30" customHeight="1" x14ac:dyDescent="0.4">
      <c r="A3" s="89" t="str">
        <f>VLOOKUP($A$7,Tables!$D$2:$H$45,2,0)</f>
        <v>Secondary Show Hack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6" ht="15.75" thickBot="1" x14ac:dyDescent="0.3"/>
    <row r="5" spans="1:46" ht="15.75" thickBot="1" x14ac:dyDescent="0.3">
      <c r="E5" s="58"/>
      <c r="F5" s="56" t="s">
        <v>10</v>
      </c>
      <c r="G5" s="57"/>
      <c r="H5" s="57"/>
      <c r="I5" s="54" t="s">
        <v>10</v>
      </c>
      <c r="J5" s="54"/>
      <c r="K5" s="55"/>
      <c r="L5" s="44" t="s">
        <v>1563</v>
      </c>
      <c r="M5" s="45"/>
      <c r="N5" s="45"/>
      <c r="O5" s="45"/>
      <c r="P5" s="45"/>
      <c r="Q5" s="45"/>
      <c r="R5" s="54" t="s">
        <v>1563</v>
      </c>
      <c r="S5" s="54"/>
      <c r="T5" s="55"/>
      <c r="U5" s="42" t="s">
        <v>1562</v>
      </c>
      <c r="V5" s="43"/>
      <c r="W5" s="43"/>
      <c r="X5" s="43"/>
      <c r="Y5" s="54" t="s">
        <v>1562</v>
      </c>
      <c r="Z5" s="54"/>
      <c r="AA5" s="55"/>
      <c r="AB5" s="46" t="s">
        <v>1561</v>
      </c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54" t="s">
        <v>1561</v>
      </c>
      <c r="AN5" s="54"/>
      <c r="AO5" s="55"/>
      <c r="AP5" s="34"/>
    </row>
    <row r="6" spans="1:46" s="5" customFormat="1" ht="75" x14ac:dyDescent="0.25">
      <c r="A6" s="18" t="s">
        <v>9</v>
      </c>
      <c r="B6" s="19" t="s">
        <v>10</v>
      </c>
      <c r="C6" s="19" t="s">
        <v>115</v>
      </c>
      <c r="D6" s="19" t="s">
        <v>116</v>
      </c>
      <c r="E6" s="20" t="s">
        <v>18</v>
      </c>
      <c r="F6" s="47" t="s">
        <v>1514</v>
      </c>
      <c r="G6" s="29" t="s">
        <v>1511</v>
      </c>
      <c r="H6" s="29" t="s">
        <v>1515</v>
      </c>
      <c r="I6" s="27" t="s">
        <v>1516</v>
      </c>
      <c r="J6" s="27" t="s">
        <v>1534</v>
      </c>
      <c r="K6" s="48" t="s">
        <v>1535</v>
      </c>
      <c r="L6" s="31" t="s">
        <v>1517</v>
      </c>
      <c r="M6" s="30" t="s">
        <v>1518</v>
      </c>
      <c r="N6" s="30" t="s">
        <v>1519</v>
      </c>
      <c r="O6" s="30" t="s">
        <v>1520</v>
      </c>
      <c r="P6" s="30" t="s">
        <v>1511</v>
      </c>
      <c r="Q6" s="30" t="s">
        <v>1512</v>
      </c>
      <c r="R6" s="27" t="s">
        <v>1521</v>
      </c>
      <c r="S6" s="27" t="s">
        <v>1536</v>
      </c>
      <c r="T6" s="48" t="s">
        <v>1537</v>
      </c>
      <c r="U6" s="47" t="s">
        <v>1509</v>
      </c>
      <c r="V6" s="29" t="s">
        <v>1510</v>
      </c>
      <c r="W6" s="29" t="s">
        <v>1511</v>
      </c>
      <c r="X6" s="29" t="s">
        <v>1512</v>
      </c>
      <c r="Y6" s="28" t="s">
        <v>1513</v>
      </c>
      <c r="Z6" s="28" t="s">
        <v>1532</v>
      </c>
      <c r="AA6" s="51" t="s">
        <v>1533</v>
      </c>
      <c r="AB6" s="31" t="s">
        <v>1522</v>
      </c>
      <c r="AC6" s="30" t="s">
        <v>1523</v>
      </c>
      <c r="AD6" s="30" t="s">
        <v>1524</v>
      </c>
      <c r="AE6" s="30" t="s">
        <v>1525</v>
      </c>
      <c r="AF6" s="30" t="s">
        <v>1525</v>
      </c>
      <c r="AG6" s="30" t="s">
        <v>1524</v>
      </c>
      <c r="AH6" s="30" t="s">
        <v>1523</v>
      </c>
      <c r="AI6" s="30" t="s">
        <v>1522</v>
      </c>
      <c r="AJ6" s="30" t="s">
        <v>1526</v>
      </c>
      <c r="AK6" s="30" t="s">
        <v>1527</v>
      </c>
      <c r="AL6" s="30" t="s">
        <v>1528</v>
      </c>
      <c r="AM6" s="27" t="s">
        <v>1529</v>
      </c>
      <c r="AN6" s="27" t="s">
        <v>1530</v>
      </c>
      <c r="AO6" s="48" t="s">
        <v>1531</v>
      </c>
      <c r="AP6" s="28" t="s">
        <v>1538</v>
      </c>
      <c r="AQ6" s="20" t="s">
        <v>14</v>
      </c>
    </row>
    <row r="7" spans="1:46" ht="20.100000000000001" customHeight="1" x14ac:dyDescent="0.25">
      <c r="A7" s="6" t="s">
        <v>86</v>
      </c>
      <c r="B7" s="12" t="s">
        <v>744</v>
      </c>
      <c r="C7" s="12" t="s">
        <v>1591</v>
      </c>
      <c r="D7" s="12" t="s">
        <v>1592</v>
      </c>
      <c r="E7" s="8">
        <v>6329</v>
      </c>
      <c r="F7" s="14">
        <v>58</v>
      </c>
      <c r="G7" s="16">
        <v>18</v>
      </c>
      <c r="H7" s="16">
        <v>18</v>
      </c>
      <c r="I7" s="32">
        <f>SUM(F7:H7)</f>
        <v>94</v>
      </c>
      <c r="J7" s="32">
        <f t="shared" ref="J7:J17" si="0">IF(I7&gt;0,RANK(I7,$I$7:$I$17,0),0)</f>
        <v>1</v>
      </c>
      <c r="K7" s="49">
        <f>VLOOKUP(J7,Tables!$A$2:$B$32,2,0)</f>
        <v>30</v>
      </c>
      <c r="L7" s="14">
        <v>10</v>
      </c>
      <c r="M7" s="16">
        <v>10</v>
      </c>
      <c r="N7" s="16">
        <v>26</v>
      </c>
      <c r="O7" s="16">
        <v>27</v>
      </c>
      <c r="P7" s="16">
        <v>20</v>
      </c>
      <c r="Q7" s="16">
        <v>18</v>
      </c>
      <c r="R7" s="32">
        <f>SUM(L7:Q7)</f>
        <v>111</v>
      </c>
      <c r="S7" s="32">
        <f t="shared" ref="S7:S17" si="1">IF(R7&gt;0,RANK(R7,$R$7:$R$17,0),0)</f>
        <v>1</v>
      </c>
      <c r="T7" s="49">
        <f>VLOOKUP(S7,Tables!$A$2:$B$32,2,0)</f>
        <v>30</v>
      </c>
      <c r="U7" s="14">
        <v>26</v>
      </c>
      <c r="V7" s="16">
        <v>28</v>
      </c>
      <c r="W7" s="16">
        <v>20</v>
      </c>
      <c r="X7" s="16">
        <v>17</v>
      </c>
      <c r="Y7" s="32">
        <f>SUM(U7:X7)</f>
        <v>91</v>
      </c>
      <c r="Z7" s="32">
        <f>IF(Y7&gt;0,RANK(Y7,$Y$7:$Y$17,0),0)</f>
        <v>1</v>
      </c>
      <c r="AA7" s="49">
        <f>VLOOKUP(Z7,Tables!$A$2:$B$32,2,0)</f>
        <v>30</v>
      </c>
      <c r="AB7" s="14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32">
        <f>SUM(AB7:AL7)</f>
        <v>0</v>
      </c>
      <c r="AN7" s="32">
        <f>IF(AM7&gt;0,RANK(AM7,$AM$7:$AM$17,0),0)</f>
        <v>0</v>
      </c>
      <c r="AO7" s="49">
        <f>VLOOKUP(AN7,Tables!$A$2:$B$32,2,0)</f>
        <v>0</v>
      </c>
      <c r="AP7" s="52">
        <f>AO7+T7+K7+AA7</f>
        <v>90</v>
      </c>
      <c r="AQ7" s="10">
        <f>IFERROR(IF(AP7&gt;0,RANK(AP7,$AP$7:$AP$17,0),""),"")</f>
        <v>1</v>
      </c>
      <c r="AS7" s="59">
        <f>AO7+AA7+T7+K7</f>
        <v>90</v>
      </c>
      <c r="AT7" s="59">
        <f>AS7-AP7</f>
        <v>0</v>
      </c>
    </row>
    <row r="8" spans="1:46" ht="20.100000000000001" customHeight="1" x14ac:dyDescent="0.25">
      <c r="A8" s="6"/>
      <c r="B8" s="12"/>
      <c r="C8" s="12"/>
      <c r="D8" s="12"/>
      <c r="E8" s="8"/>
      <c r="F8" s="14"/>
      <c r="G8" s="16"/>
      <c r="H8" s="16"/>
      <c r="I8" s="32">
        <f t="shared" ref="I8:I17" si="2">SUM(F8:H8)</f>
        <v>0</v>
      </c>
      <c r="J8" s="32">
        <f t="shared" si="0"/>
        <v>0</v>
      </c>
      <c r="K8" s="49">
        <f>VLOOKUP(J8,Tables!$A$2:$B$32,2,0)</f>
        <v>0</v>
      </c>
      <c r="L8" s="14"/>
      <c r="M8" s="16"/>
      <c r="N8" s="16"/>
      <c r="O8" s="16"/>
      <c r="P8" s="16"/>
      <c r="Q8" s="16"/>
      <c r="R8" s="32">
        <f t="shared" ref="R8:R17" si="3">SUM(L8:Q8)</f>
        <v>0</v>
      </c>
      <c r="S8" s="32">
        <f t="shared" si="1"/>
        <v>0</v>
      </c>
      <c r="T8" s="49">
        <f>VLOOKUP(S8,Tables!$A$2:$B$32,2,0)</f>
        <v>0</v>
      </c>
      <c r="U8" s="14"/>
      <c r="V8" s="16"/>
      <c r="W8" s="16"/>
      <c r="X8" s="16"/>
      <c r="Y8" s="32">
        <f t="shared" ref="Y8:Y16" si="4">SUM(U8:X8)</f>
        <v>0</v>
      </c>
      <c r="Z8" s="32">
        <f>IF(Y8&gt;0,RANK(Y8,$Y$7:$Y$17,0),0)</f>
        <v>0</v>
      </c>
      <c r="AA8" s="49">
        <f>VLOOKUP(Z8,Tables!$A$2:$B$32,2,0)</f>
        <v>0</v>
      </c>
      <c r="AB8" s="14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32">
        <f t="shared" ref="AM8:AM17" si="5">SUM(AB8:AL8)</f>
        <v>0</v>
      </c>
      <c r="AN8" s="32">
        <f t="shared" ref="AN8:AN17" si="6">IF(AM8&gt;0,RANK(AM8,$AM$7:$AM$17,0),0)</f>
        <v>0</v>
      </c>
      <c r="AO8" s="49">
        <f>VLOOKUP(AN8,Tables!$A$2:$B$32,2,0)</f>
        <v>0</v>
      </c>
      <c r="AP8" s="52">
        <f>AO8+T8+K8+AA8</f>
        <v>0</v>
      </c>
      <c r="AQ8" s="10" t="str">
        <f t="shared" ref="AQ8:AQ17" si="7">IFERROR(IF(AP8&gt;0,RANK(AP8,$AP$7:$AP$17,0),""),"")</f>
        <v/>
      </c>
      <c r="AS8" s="59">
        <f>AO8+AA8+T8+K8</f>
        <v>0</v>
      </c>
      <c r="AT8" s="59">
        <f>AS8-AP8</f>
        <v>0</v>
      </c>
    </row>
    <row r="9" spans="1:46" ht="20.100000000000001" customHeight="1" x14ac:dyDescent="0.25">
      <c r="A9" s="6"/>
      <c r="B9" s="12"/>
      <c r="C9" s="12"/>
      <c r="D9" s="12"/>
      <c r="E9" s="8"/>
      <c r="F9" s="14"/>
      <c r="G9" s="16"/>
      <c r="H9" s="16"/>
      <c r="I9" s="32">
        <f t="shared" si="2"/>
        <v>0</v>
      </c>
      <c r="J9" s="32">
        <f t="shared" si="0"/>
        <v>0</v>
      </c>
      <c r="K9" s="49">
        <f>VLOOKUP(J9,Tables!$A$2:$B$32,2,0)</f>
        <v>0</v>
      </c>
      <c r="L9" s="14"/>
      <c r="M9" s="16"/>
      <c r="N9" s="16"/>
      <c r="O9" s="16"/>
      <c r="P9" s="16"/>
      <c r="Q9" s="16"/>
      <c r="R9" s="32">
        <f t="shared" si="3"/>
        <v>0</v>
      </c>
      <c r="S9" s="32">
        <f t="shared" si="1"/>
        <v>0</v>
      </c>
      <c r="T9" s="49">
        <f>VLOOKUP(S9,Tables!$A$2:$B$32,2,0)</f>
        <v>0</v>
      </c>
      <c r="U9" s="14"/>
      <c r="V9" s="16"/>
      <c r="W9" s="16"/>
      <c r="X9" s="16"/>
      <c r="Y9" s="32">
        <f t="shared" si="4"/>
        <v>0</v>
      </c>
      <c r="Z9" s="32">
        <f t="shared" ref="Z9:Z17" si="8">IF(Y9&gt;0,RANK(Y9,$Y$7:$Y$17,0),0)</f>
        <v>0</v>
      </c>
      <c r="AA9" s="49">
        <f>VLOOKUP(Z9,Tables!$A$2:$B$32,2,0)</f>
        <v>0</v>
      </c>
      <c r="AB9" s="14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32">
        <f t="shared" si="5"/>
        <v>0</v>
      </c>
      <c r="AN9" s="32">
        <f t="shared" si="6"/>
        <v>0</v>
      </c>
      <c r="AO9" s="49">
        <f>VLOOKUP(AN9,Tables!$A$2:$B$32,2,0)</f>
        <v>0</v>
      </c>
      <c r="AP9" s="52">
        <f>AO9+T9+K9+AA9</f>
        <v>0</v>
      </c>
      <c r="AQ9" s="10" t="str">
        <f t="shared" si="7"/>
        <v/>
      </c>
    </row>
    <row r="10" spans="1:46" ht="20.100000000000001" customHeight="1" x14ac:dyDescent="0.25">
      <c r="A10" s="6"/>
      <c r="B10" s="12"/>
      <c r="C10" s="12"/>
      <c r="D10" s="12"/>
      <c r="E10" s="8"/>
      <c r="F10" s="14"/>
      <c r="G10" s="16"/>
      <c r="H10" s="16"/>
      <c r="I10" s="32">
        <f t="shared" si="2"/>
        <v>0</v>
      </c>
      <c r="J10" s="32">
        <f t="shared" si="0"/>
        <v>0</v>
      </c>
      <c r="K10" s="49">
        <f>VLOOKUP(J10,Tables!$A$2:$B$32,2,0)</f>
        <v>0</v>
      </c>
      <c r="L10" s="14"/>
      <c r="M10" s="16"/>
      <c r="N10" s="16"/>
      <c r="O10" s="16"/>
      <c r="P10" s="16"/>
      <c r="Q10" s="16"/>
      <c r="R10" s="32">
        <f t="shared" si="3"/>
        <v>0</v>
      </c>
      <c r="S10" s="32">
        <f t="shared" si="1"/>
        <v>0</v>
      </c>
      <c r="T10" s="49">
        <f>VLOOKUP(S10,Tables!$A$2:$B$32,2,0)</f>
        <v>0</v>
      </c>
      <c r="U10" s="14"/>
      <c r="V10" s="16"/>
      <c r="W10" s="16"/>
      <c r="X10" s="16"/>
      <c r="Y10" s="32">
        <f t="shared" si="4"/>
        <v>0</v>
      </c>
      <c r="Z10" s="32">
        <f t="shared" si="8"/>
        <v>0</v>
      </c>
      <c r="AA10" s="49">
        <f>VLOOKUP(Z10,Tables!$A$2:$B$32,2,0)</f>
        <v>0</v>
      </c>
      <c r="AB10" s="14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32">
        <f t="shared" si="5"/>
        <v>0</v>
      </c>
      <c r="AN10" s="32">
        <f t="shared" si="6"/>
        <v>0</v>
      </c>
      <c r="AO10" s="49">
        <f>VLOOKUP(AN10,Tables!$A$2:$B$32,2,0)</f>
        <v>0</v>
      </c>
      <c r="AP10" s="52">
        <f t="shared" ref="AP10:AP17" si="9">IFERROR(AO10+T10+K10+AA10,"")</f>
        <v>0</v>
      </c>
      <c r="AQ10" s="10" t="str">
        <f t="shared" si="7"/>
        <v/>
      </c>
    </row>
    <row r="11" spans="1:46" ht="20.100000000000001" customHeight="1" x14ac:dyDescent="0.25">
      <c r="A11" s="6"/>
      <c r="B11" s="12"/>
      <c r="C11" s="12"/>
      <c r="D11" s="12"/>
      <c r="E11" s="8"/>
      <c r="F11" s="14"/>
      <c r="G11" s="16"/>
      <c r="H11" s="16"/>
      <c r="I11" s="32">
        <f t="shared" si="2"/>
        <v>0</v>
      </c>
      <c r="J11" s="32">
        <f t="shared" si="0"/>
        <v>0</v>
      </c>
      <c r="K11" s="49">
        <f>VLOOKUP(J11,Tables!$A$2:$B$32,2,0)</f>
        <v>0</v>
      </c>
      <c r="L11" s="14"/>
      <c r="M11" s="16"/>
      <c r="N11" s="16"/>
      <c r="O11" s="16"/>
      <c r="P11" s="16"/>
      <c r="Q11" s="16"/>
      <c r="R11" s="32">
        <f t="shared" si="3"/>
        <v>0</v>
      </c>
      <c r="S11" s="32">
        <f t="shared" si="1"/>
        <v>0</v>
      </c>
      <c r="T11" s="49">
        <f>VLOOKUP(S11,Tables!$A$2:$B$32,2,0)</f>
        <v>0</v>
      </c>
      <c r="U11" s="14"/>
      <c r="V11" s="16"/>
      <c r="W11" s="16"/>
      <c r="X11" s="16"/>
      <c r="Y11" s="32">
        <f t="shared" si="4"/>
        <v>0</v>
      </c>
      <c r="Z11" s="32">
        <f t="shared" si="8"/>
        <v>0</v>
      </c>
      <c r="AA11" s="49">
        <f>VLOOKUP(Z11,Tables!$A$2:$B$32,2,0)</f>
        <v>0</v>
      </c>
      <c r="AB11" s="14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32">
        <f t="shared" si="5"/>
        <v>0</v>
      </c>
      <c r="AN11" s="32">
        <f t="shared" si="6"/>
        <v>0</v>
      </c>
      <c r="AO11" s="49">
        <f>VLOOKUP(AN11,Tables!$A$2:$B$32,2,0)</f>
        <v>0</v>
      </c>
      <c r="AP11" s="52">
        <f t="shared" si="9"/>
        <v>0</v>
      </c>
      <c r="AQ11" s="10" t="str">
        <f t="shared" si="7"/>
        <v/>
      </c>
    </row>
    <row r="12" spans="1:46" ht="20.100000000000001" customHeight="1" x14ac:dyDescent="0.25">
      <c r="A12" s="6"/>
      <c r="B12" s="12"/>
      <c r="C12" s="12"/>
      <c r="D12" s="12"/>
      <c r="E12" s="8"/>
      <c r="F12" s="14"/>
      <c r="G12" s="16"/>
      <c r="H12" s="16"/>
      <c r="I12" s="32">
        <f t="shared" si="2"/>
        <v>0</v>
      </c>
      <c r="J12" s="32">
        <f t="shared" si="0"/>
        <v>0</v>
      </c>
      <c r="K12" s="49">
        <f>VLOOKUP(J12,Tables!$A$2:$B$32,2,0)</f>
        <v>0</v>
      </c>
      <c r="L12" s="14"/>
      <c r="M12" s="16"/>
      <c r="N12" s="16"/>
      <c r="O12" s="16"/>
      <c r="P12" s="16"/>
      <c r="Q12" s="16"/>
      <c r="R12" s="32">
        <f t="shared" si="3"/>
        <v>0</v>
      </c>
      <c r="S12" s="32">
        <f t="shared" si="1"/>
        <v>0</v>
      </c>
      <c r="T12" s="49">
        <f>VLOOKUP(S12,Tables!$A$2:$B$32,2,0)</f>
        <v>0</v>
      </c>
      <c r="U12" s="14"/>
      <c r="V12" s="16"/>
      <c r="W12" s="16"/>
      <c r="X12" s="16"/>
      <c r="Y12" s="32">
        <f t="shared" si="4"/>
        <v>0</v>
      </c>
      <c r="Z12" s="32">
        <f t="shared" si="8"/>
        <v>0</v>
      </c>
      <c r="AA12" s="49">
        <f>VLOOKUP(Z12,Tables!$A$2:$B$32,2,0)</f>
        <v>0</v>
      </c>
      <c r="AB12" s="14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32">
        <f t="shared" si="5"/>
        <v>0</v>
      </c>
      <c r="AN12" s="32">
        <f t="shared" si="6"/>
        <v>0</v>
      </c>
      <c r="AO12" s="49">
        <f>VLOOKUP(AN12,Tables!$A$2:$B$32,2,0)</f>
        <v>0</v>
      </c>
      <c r="AP12" s="52">
        <f t="shared" si="9"/>
        <v>0</v>
      </c>
      <c r="AQ12" s="10" t="str">
        <f t="shared" si="7"/>
        <v/>
      </c>
    </row>
    <row r="13" spans="1:46" ht="20.100000000000001" customHeight="1" x14ac:dyDescent="0.25">
      <c r="A13" s="6"/>
      <c r="B13" s="12"/>
      <c r="C13" s="12"/>
      <c r="D13" s="12"/>
      <c r="E13" s="8"/>
      <c r="F13" s="14"/>
      <c r="G13" s="16"/>
      <c r="H13" s="16"/>
      <c r="I13" s="32">
        <f t="shared" si="2"/>
        <v>0</v>
      </c>
      <c r="J13" s="32">
        <f t="shared" si="0"/>
        <v>0</v>
      </c>
      <c r="K13" s="49">
        <f>VLOOKUP(J13,Tables!$A$2:$B$32,2,0)</f>
        <v>0</v>
      </c>
      <c r="L13" s="14"/>
      <c r="M13" s="16"/>
      <c r="N13" s="16"/>
      <c r="O13" s="16"/>
      <c r="P13" s="16"/>
      <c r="Q13" s="16"/>
      <c r="R13" s="32">
        <f t="shared" si="3"/>
        <v>0</v>
      </c>
      <c r="S13" s="32">
        <f t="shared" si="1"/>
        <v>0</v>
      </c>
      <c r="T13" s="49">
        <f>VLOOKUP(S13,Tables!$A$2:$B$32,2,0)</f>
        <v>0</v>
      </c>
      <c r="U13" s="14"/>
      <c r="V13" s="16"/>
      <c r="W13" s="16"/>
      <c r="X13" s="16"/>
      <c r="Y13" s="32">
        <f t="shared" si="4"/>
        <v>0</v>
      </c>
      <c r="Z13" s="32">
        <f t="shared" si="8"/>
        <v>0</v>
      </c>
      <c r="AA13" s="49">
        <f>VLOOKUP(Z13,Tables!$A$2:$B$32,2,0)</f>
        <v>0</v>
      </c>
      <c r="AB13" s="14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32">
        <f t="shared" si="5"/>
        <v>0</v>
      </c>
      <c r="AN13" s="32">
        <f t="shared" si="6"/>
        <v>0</v>
      </c>
      <c r="AO13" s="49">
        <f>VLOOKUP(AN13,Tables!$A$2:$B$32,2,0)</f>
        <v>0</v>
      </c>
      <c r="AP13" s="52">
        <f t="shared" si="9"/>
        <v>0</v>
      </c>
      <c r="AQ13" s="10" t="str">
        <f t="shared" si="7"/>
        <v/>
      </c>
    </row>
    <row r="14" spans="1:46" ht="20.100000000000001" customHeight="1" x14ac:dyDescent="0.25">
      <c r="A14" s="6"/>
      <c r="B14" s="12"/>
      <c r="C14" s="12"/>
      <c r="D14" s="12"/>
      <c r="E14" s="8"/>
      <c r="F14" s="14"/>
      <c r="G14" s="16"/>
      <c r="H14" s="16"/>
      <c r="I14" s="32">
        <f t="shared" si="2"/>
        <v>0</v>
      </c>
      <c r="J14" s="32">
        <f t="shared" si="0"/>
        <v>0</v>
      </c>
      <c r="K14" s="49">
        <f>VLOOKUP(J14,Tables!$A$2:$B$32,2,0)</f>
        <v>0</v>
      </c>
      <c r="L14" s="14"/>
      <c r="M14" s="16"/>
      <c r="N14" s="16"/>
      <c r="O14" s="16"/>
      <c r="P14" s="16"/>
      <c r="Q14" s="16"/>
      <c r="R14" s="32">
        <f t="shared" si="3"/>
        <v>0</v>
      </c>
      <c r="S14" s="32">
        <f t="shared" si="1"/>
        <v>0</v>
      </c>
      <c r="T14" s="49">
        <f>VLOOKUP(S14,Tables!$A$2:$B$32,2,0)</f>
        <v>0</v>
      </c>
      <c r="U14" s="14"/>
      <c r="V14" s="16"/>
      <c r="W14" s="16"/>
      <c r="X14" s="16"/>
      <c r="Y14" s="32">
        <f t="shared" si="4"/>
        <v>0</v>
      </c>
      <c r="Z14" s="32">
        <f t="shared" si="8"/>
        <v>0</v>
      </c>
      <c r="AA14" s="49">
        <f>VLOOKUP(Z14,Tables!$A$2:$B$32,2,0)</f>
        <v>0</v>
      </c>
      <c r="AB14" s="14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32">
        <f t="shared" si="5"/>
        <v>0</v>
      </c>
      <c r="AN14" s="32">
        <f t="shared" si="6"/>
        <v>0</v>
      </c>
      <c r="AO14" s="49">
        <f>VLOOKUP(AN14,Tables!$A$2:$B$32,2,0)</f>
        <v>0</v>
      </c>
      <c r="AP14" s="52">
        <f t="shared" si="9"/>
        <v>0</v>
      </c>
      <c r="AQ14" s="10" t="str">
        <f t="shared" si="7"/>
        <v/>
      </c>
    </row>
    <row r="15" spans="1:46" ht="20.100000000000001" customHeight="1" x14ac:dyDescent="0.25">
      <c r="A15" s="6"/>
      <c r="B15" s="12"/>
      <c r="C15" s="12"/>
      <c r="D15" s="12"/>
      <c r="E15" s="8"/>
      <c r="F15" s="14"/>
      <c r="G15" s="16"/>
      <c r="H15" s="16"/>
      <c r="I15" s="32">
        <f t="shared" si="2"/>
        <v>0</v>
      </c>
      <c r="J15" s="32">
        <f t="shared" si="0"/>
        <v>0</v>
      </c>
      <c r="K15" s="49">
        <f>VLOOKUP(J15,Tables!$A$2:$B$32,2,0)</f>
        <v>0</v>
      </c>
      <c r="L15" s="14"/>
      <c r="M15" s="16"/>
      <c r="N15" s="16"/>
      <c r="O15" s="16"/>
      <c r="P15" s="16"/>
      <c r="Q15" s="16"/>
      <c r="R15" s="32">
        <f t="shared" si="3"/>
        <v>0</v>
      </c>
      <c r="S15" s="32">
        <f t="shared" si="1"/>
        <v>0</v>
      </c>
      <c r="T15" s="49">
        <f>VLOOKUP(S15,Tables!$A$2:$B$32,2,0)</f>
        <v>0</v>
      </c>
      <c r="U15" s="14"/>
      <c r="V15" s="16"/>
      <c r="W15" s="16"/>
      <c r="X15" s="16"/>
      <c r="Y15" s="32">
        <f t="shared" si="4"/>
        <v>0</v>
      </c>
      <c r="Z15" s="32">
        <f t="shared" si="8"/>
        <v>0</v>
      </c>
      <c r="AA15" s="49">
        <f>VLOOKUP(Z15,Tables!$A$2:$B$32,2,0)</f>
        <v>0</v>
      </c>
      <c r="AB15" s="14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32">
        <f t="shared" si="5"/>
        <v>0</v>
      </c>
      <c r="AN15" s="32">
        <f t="shared" si="6"/>
        <v>0</v>
      </c>
      <c r="AO15" s="49">
        <f>VLOOKUP(AN15,Tables!$A$2:$B$32,2,0)</f>
        <v>0</v>
      </c>
      <c r="AP15" s="52">
        <f t="shared" si="9"/>
        <v>0</v>
      </c>
      <c r="AQ15" s="10" t="str">
        <f t="shared" si="7"/>
        <v/>
      </c>
    </row>
    <row r="16" spans="1:46" ht="20.100000000000001" customHeight="1" x14ac:dyDescent="0.25">
      <c r="A16" s="6"/>
      <c r="B16" s="12"/>
      <c r="C16" s="12"/>
      <c r="D16" s="12"/>
      <c r="E16" s="8"/>
      <c r="F16" s="14"/>
      <c r="G16" s="16"/>
      <c r="H16" s="16"/>
      <c r="I16" s="32">
        <f t="shared" si="2"/>
        <v>0</v>
      </c>
      <c r="J16" s="32">
        <f t="shared" si="0"/>
        <v>0</v>
      </c>
      <c r="K16" s="49">
        <f>VLOOKUP(J16,Tables!$A$2:$B$32,2,0)</f>
        <v>0</v>
      </c>
      <c r="L16" s="14"/>
      <c r="M16" s="16"/>
      <c r="N16" s="16"/>
      <c r="O16" s="16"/>
      <c r="P16" s="16"/>
      <c r="Q16" s="16"/>
      <c r="R16" s="32">
        <f t="shared" si="3"/>
        <v>0</v>
      </c>
      <c r="S16" s="32">
        <f t="shared" si="1"/>
        <v>0</v>
      </c>
      <c r="T16" s="49">
        <f>VLOOKUP(S16,Tables!$A$2:$B$32,2,0)</f>
        <v>0</v>
      </c>
      <c r="U16" s="14"/>
      <c r="V16" s="16"/>
      <c r="W16" s="16"/>
      <c r="X16" s="16"/>
      <c r="Y16" s="32">
        <f t="shared" si="4"/>
        <v>0</v>
      </c>
      <c r="Z16" s="32">
        <f t="shared" si="8"/>
        <v>0</v>
      </c>
      <c r="AA16" s="49">
        <f>VLOOKUP(Z16,Tables!$A$2:$B$32,2,0)</f>
        <v>0</v>
      </c>
      <c r="AB16" s="14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32">
        <f t="shared" si="5"/>
        <v>0</v>
      </c>
      <c r="AN16" s="32">
        <f t="shared" si="6"/>
        <v>0</v>
      </c>
      <c r="AO16" s="49">
        <f>VLOOKUP(AN16,Tables!$A$2:$B$32,2,0)</f>
        <v>0</v>
      </c>
      <c r="AP16" s="52">
        <f t="shared" si="9"/>
        <v>0</v>
      </c>
      <c r="AQ16" s="10" t="str">
        <f t="shared" si="7"/>
        <v/>
      </c>
    </row>
    <row r="17" spans="1:43" ht="20.100000000000001" customHeight="1" thickBot="1" x14ac:dyDescent="0.3">
      <c r="A17" s="7"/>
      <c r="B17" s="13"/>
      <c r="C17" s="13"/>
      <c r="D17" s="13"/>
      <c r="E17" s="9"/>
      <c r="F17" s="15"/>
      <c r="G17" s="17"/>
      <c r="H17" s="17"/>
      <c r="I17" s="33">
        <f t="shared" si="2"/>
        <v>0</v>
      </c>
      <c r="J17" s="33">
        <f t="shared" si="0"/>
        <v>0</v>
      </c>
      <c r="K17" s="50">
        <f>VLOOKUP(J17,Tables!$A$2:$B$32,2,0)</f>
        <v>0</v>
      </c>
      <c r="L17" s="15"/>
      <c r="M17" s="17"/>
      <c r="N17" s="17"/>
      <c r="O17" s="17"/>
      <c r="P17" s="17"/>
      <c r="Q17" s="17"/>
      <c r="R17" s="33">
        <f t="shared" si="3"/>
        <v>0</v>
      </c>
      <c r="S17" s="33">
        <f t="shared" si="1"/>
        <v>0</v>
      </c>
      <c r="T17" s="50">
        <f>VLOOKUP(S17,Tables!$A$2:$B$32,2,0)</f>
        <v>0</v>
      </c>
      <c r="U17" s="15"/>
      <c r="V17" s="17"/>
      <c r="W17" s="17"/>
      <c r="X17" s="17"/>
      <c r="Y17" s="33">
        <f>SUM(U17:X17)</f>
        <v>0</v>
      </c>
      <c r="Z17" s="33">
        <f t="shared" si="8"/>
        <v>0</v>
      </c>
      <c r="AA17" s="50">
        <f>VLOOKUP(Z17,Tables!$A$2:$B$32,2,0)</f>
        <v>0</v>
      </c>
      <c r="AB17" s="15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33">
        <f t="shared" si="5"/>
        <v>0</v>
      </c>
      <c r="AN17" s="33">
        <f t="shared" si="6"/>
        <v>0</v>
      </c>
      <c r="AO17" s="50">
        <f>VLOOKUP(AN17,Tables!$A$2:$B$32,2,0)</f>
        <v>0</v>
      </c>
      <c r="AP17" s="53">
        <f t="shared" si="9"/>
        <v>0</v>
      </c>
      <c r="AQ17" s="11" t="str">
        <f t="shared" si="7"/>
        <v/>
      </c>
    </row>
    <row r="18" spans="1:43" ht="30" customHeight="1" x14ac:dyDescent="0.3">
      <c r="B18" s="79" t="s">
        <v>1504</v>
      </c>
      <c r="C18" s="79" t="s">
        <v>1636</v>
      </c>
    </row>
    <row r="19" spans="1:43" x14ac:dyDescent="0.25">
      <c r="AP19" s="59">
        <f>SUM(AP7:AP17)</f>
        <v>90</v>
      </c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13</vt:i4>
      </vt:variant>
    </vt:vector>
  </HeadingPairs>
  <TitlesOfParts>
    <vt:vector size="29" baseType="lpstr">
      <vt:lpstr>SH01</vt:lpstr>
      <vt:lpstr>SH02</vt:lpstr>
      <vt:lpstr>SH03</vt:lpstr>
      <vt:lpstr>SH04</vt:lpstr>
      <vt:lpstr>SH05</vt:lpstr>
      <vt:lpstr>SH06</vt:lpstr>
      <vt:lpstr>SH07</vt:lpstr>
      <vt:lpstr>SH08</vt:lpstr>
      <vt:lpstr>SH09</vt:lpstr>
      <vt:lpstr>SH10</vt:lpstr>
      <vt:lpstr>SH11</vt:lpstr>
      <vt:lpstr>Primary Teams</vt:lpstr>
      <vt:lpstr>Secondary Teams</vt:lpstr>
      <vt:lpstr>Draw</vt:lpstr>
      <vt:lpstr>Tables</vt:lpstr>
      <vt:lpstr>entries</vt:lpstr>
      <vt:lpstr>'Primary Teams'!Print_Area</vt:lpstr>
      <vt:lpstr>'Secondary Teams'!Print_Area</vt:lpstr>
      <vt:lpstr>'SH01'!Print_Area</vt:lpstr>
      <vt:lpstr>'SH02'!Print_Area</vt:lpstr>
      <vt:lpstr>'SH03'!Print_Area</vt:lpstr>
      <vt:lpstr>'SH04'!Print_Area</vt:lpstr>
      <vt:lpstr>'SH05'!Print_Area</vt:lpstr>
      <vt:lpstr>'SH06'!Print_Area</vt:lpstr>
      <vt:lpstr>'SH07'!Print_Area</vt:lpstr>
      <vt:lpstr>'SH08'!Print_Area</vt:lpstr>
      <vt:lpstr>'SH09'!Print_Area</vt:lpstr>
      <vt:lpstr>'SH10'!Print_Area</vt:lpstr>
      <vt:lpstr>'SH11'!Print_Area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 Keable</dc:creator>
  <cp:lastModifiedBy>Corey Keable</cp:lastModifiedBy>
  <cp:lastPrinted>2019-05-26T03:07:08Z</cp:lastPrinted>
  <dcterms:created xsi:type="dcterms:W3CDTF">2019-05-17T01:28:23Z</dcterms:created>
  <dcterms:modified xsi:type="dcterms:W3CDTF">2019-06-07T02:24:52Z</dcterms:modified>
</cp:coreProperties>
</file>