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5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nikki\OneDrive\Documents\WMAC\"/>
    </mc:Choice>
  </mc:AlternateContent>
  <xr:revisionPtr revIDLastSave="0" documentId="CA6A5AD7D8DDE4E2534788B81FE99E9BCB66009A" xr6:coauthVersionLast="23" xr6:coauthVersionMax="23" xr10:uidLastSave="{00000000-0000-0000-0000-000000000000}"/>
  <bookViews>
    <workbookView xWindow="0" yWindow="0" windowWidth="15345" windowHeight="4455" tabRatio="831" xr2:uid="{00000000-000D-0000-FFFF-FFFF00000000}"/>
  </bookViews>
  <sheets>
    <sheet name="DR Score" sheetId="17" r:id="rId1"/>
  </sheets>
  <definedNames>
    <definedName name="_xlnm._FilterDatabase" localSheetId="0" hidden="1">'DR Score'!$D$12:$Y$14</definedName>
    <definedName name="_xlnm.Print_Titles" localSheetId="0">'DR Score'!$1:$5</definedName>
  </definedName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47" i="17" l="1"/>
  <c r="K23" i="17"/>
  <c r="P56" i="17"/>
  <c r="K30" i="17"/>
  <c r="K25" i="17"/>
  <c r="V25" i="17" s="1"/>
  <c r="P25" i="17"/>
  <c r="T25" i="17"/>
  <c r="K16" i="17"/>
  <c r="P16" i="17"/>
  <c r="T16" i="17"/>
  <c r="K34" i="17"/>
  <c r="P34" i="17"/>
  <c r="T34" i="17"/>
  <c r="K36" i="17"/>
  <c r="P36" i="17"/>
  <c r="T36" i="17"/>
  <c r="K19" i="17"/>
  <c r="P19" i="17"/>
  <c r="T19" i="17"/>
  <c r="K17" i="17"/>
  <c r="P17" i="17"/>
  <c r="T17" i="17"/>
  <c r="K24" i="17"/>
  <c r="P24" i="17"/>
  <c r="T24" i="17"/>
  <c r="K35" i="17"/>
  <c r="V35" i="17" s="1"/>
  <c r="P35" i="17"/>
  <c r="T35" i="17"/>
  <c r="K20" i="17"/>
  <c r="P20" i="17"/>
  <c r="T20" i="17"/>
  <c r="K32" i="17"/>
  <c r="P32" i="17"/>
  <c r="T32" i="17"/>
  <c r="K21" i="17"/>
  <c r="P21" i="17"/>
  <c r="T21" i="17"/>
  <c r="K31" i="17"/>
  <c r="V31" i="17" s="1"/>
  <c r="P31" i="17"/>
  <c r="T31" i="17"/>
  <c r="K22" i="17"/>
  <c r="P22" i="17"/>
  <c r="T22" i="17"/>
  <c r="P30" i="17"/>
  <c r="T30" i="17"/>
  <c r="K29" i="17"/>
  <c r="V29" i="17" s="1"/>
  <c r="P29" i="17"/>
  <c r="T29" i="17"/>
  <c r="K26" i="17"/>
  <c r="P26" i="17"/>
  <c r="T26" i="17"/>
  <c r="P23" i="17"/>
  <c r="V23" i="17" s="1"/>
  <c r="T23" i="17"/>
  <c r="K18" i="17"/>
  <c r="P18" i="17"/>
  <c r="V18" i="17" s="1"/>
  <c r="T18" i="17"/>
  <c r="K27" i="17"/>
  <c r="P27" i="17"/>
  <c r="T27" i="17"/>
  <c r="K33" i="17"/>
  <c r="P33" i="17"/>
  <c r="T33" i="17"/>
  <c r="K28" i="17"/>
  <c r="P28" i="17"/>
  <c r="T28" i="17"/>
  <c r="K37" i="17"/>
  <c r="K10" i="17"/>
  <c r="K9" i="17"/>
  <c r="K7" i="17"/>
  <c r="K8" i="17"/>
  <c r="J9" i="17"/>
  <c r="J7" i="17"/>
  <c r="J8" i="17"/>
  <c r="V27" i="17" l="1"/>
  <c r="V17" i="17"/>
  <c r="V33" i="17"/>
  <c r="V24" i="17"/>
  <c r="V34" i="17"/>
  <c r="V36" i="17"/>
  <c r="V19" i="17"/>
  <c r="V32" i="17"/>
  <c r="V28" i="17"/>
  <c r="V21" i="17"/>
  <c r="V16" i="17"/>
  <c r="V30" i="17"/>
  <c r="V26" i="17"/>
  <c r="V22" i="17"/>
  <c r="V20" i="17"/>
  <c r="P8" i="17"/>
  <c r="K56" i="17" l="1"/>
  <c r="P58" i="17"/>
  <c r="K58" i="17"/>
  <c r="T58" i="17" l="1"/>
  <c r="V56" i="17"/>
  <c r="T56" i="17"/>
  <c r="V58" i="17"/>
  <c r="K59" i="17"/>
  <c r="P59" i="17"/>
  <c r="K57" i="17"/>
  <c r="P57" i="17"/>
  <c r="K60" i="17"/>
  <c r="P60" i="17"/>
  <c r="T60" i="17"/>
  <c r="K52" i="17"/>
  <c r="P52" i="17"/>
  <c r="K53" i="17"/>
  <c r="P53" i="17"/>
  <c r="P7" i="17"/>
  <c r="P10" i="17"/>
  <c r="K12" i="17"/>
  <c r="P12" i="17"/>
  <c r="K13" i="17"/>
  <c r="P13" i="17"/>
  <c r="K14" i="17"/>
  <c r="P14" i="17"/>
  <c r="P37" i="17"/>
  <c r="P44" i="17"/>
  <c r="K43" i="17"/>
  <c r="P43" i="17"/>
  <c r="K41" i="17"/>
  <c r="P41" i="17"/>
  <c r="K40" i="17"/>
  <c r="P40" i="17"/>
  <c r="K39" i="17"/>
  <c r="P39" i="17"/>
  <c r="K42" i="17"/>
  <c r="P42" i="17"/>
  <c r="K48" i="17"/>
  <c r="P48" i="17"/>
  <c r="K46" i="17"/>
  <c r="P46" i="17"/>
  <c r="K47" i="17"/>
  <c r="K49" i="17"/>
  <c r="P49" i="17"/>
  <c r="P9" i="17"/>
  <c r="P50" i="17"/>
  <c r="K50" i="17"/>
  <c r="V50" i="17" s="1"/>
  <c r="R50" i="17"/>
  <c r="M50" i="17"/>
  <c r="T39" i="17"/>
  <c r="T13" i="17"/>
  <c r="T4" i="17"/>
  <c r="T53" i="17" l="1"/>
  <c r="T42" i="17"/>
  <c r="V53" i="17"/>
  <c r="T52" i="17"/>
  <c r="T49" i="17"/>
  <c r="V40" i="17"/>
  <c r="V12" i="17"/>
  <c r="T44" i="17"/>
  <c r="T41" i="17"/>
  <c r="V49" i="17"/>
  <c r="T43" i="17"/>
  <c r="V48" i="17"/>
  <c r="T40" i="17"/>
  <c r="V41" i="17"/>
  <c r="V39" i="17"/>
  <c r="T48" i="17"/>
  <c r="V47" i="17"/>
  <c r="V44" i="17"/>
  <c r="T47" i="17"/>
  <c r="T37" i="17"/>
  <c r="T59" i="17"/>
  <c r="V60" i="17"/>
  <c r="V59" i="17"/>
  <c r="V57" i="17"/>
  <c r="T12" i="17"/>
  <c r="T46" i="17"/>
  <c r="V46" i="17"/>
  <c r="V42" i="17"/>
  <c r="V43" i="17"/>
  <c r="V13" i="17"/>
  <c r="T57" i="17"/>
  <c r="T50" i="17"/>
  <c r="V52" i="17"/>
  <c r="T8" i="17"/>
  <c r="T10" i="17"/>
  <c r="T9" i="17"/>
  <c r="T7" i="17"/>
  <c r="T14" i="17"/>
  <c r="V14" i="17"/>
  <c r="V37" i="17"/>
  <c r="V7" i="17"/>
  <c r="V8" i="17"/>
  <c r="V10" i="17"/>
  <c r="V9" i="17"/>
</calcChain>
</file>

<file path=xl/sharedStrings.xml><?xml version="1.0" encoding="utf-8"?>
<sst xmlns="http://schemas.openxmlformats.org/spreadsheetml/2006/main" count="165" uniqueCount="132">
  <si>
    <t>Horse</t>
  </si>
  <si>
    <t>CL Judge</t>
  </si>
  <si>
    <t>SL Judge</t>
  </si>
  <si>
    <t>Test %</t>
  </si>
  <si>
    <t>Placing</t>
  </si>
  <si>
    <t>Points</t>
  </si>
  <si>
    <t>Combined Points</t>
  </si>
  <si>
    <t>Event Placing</t>
  </si>
  <si>
    <t>Rider No</t>
  </si>
  <si>
    <t>Test 1</t>
  </si>
  <si>
    <t>Test 2</t>
  </si>
  <si>
    <t>Result Published</t>
  </si>
  <si>
    <t>Test Ave</t>
  </si>
  <si>
    <t>Horse no</t>
  </si>
  <si>
    <r>
      <rPr>
        <b/>
        <sz val="12"/>
        <rFont val="Calibri"/>
        <family val="2"/>
        <scheme val="minor"/>
      </rPr>
      <t>Test 1:3</t>
    </r>
    <r>
      <rPr>
        <b/>
        <sz val="14"/>
        <rFont val="Calibri"/>
        <family val="2"/>
        <scheme val="minor"/>
      </rPr>
      <t xml:space="preserve"> </t>
    </r>
  </si>
  <si>
    <r>
      <rPr>
        <b/>
        <sz val="12"/>
        <rFont val="Calibri"/>
        <family val="2"/>
        <scheme val="minor"/>
      </rPr>
      <t>Test 2:2</t>
    </r>
    <r>
      <rPr>
        <b/>
        <sz val="14"/>
        <rFont val="Calibri"/>
        <family val="2"/>
        <scheme val="minor"/>
      </rPr>
      <t xml:space="preserve"> </t>
    </r>
  </si>
  <si>
    <t>School</t>
  </si>
  <si>
    <t>Rider</t>
  </si>
  <si>
    <t>Scr</t>
  </si>
  <si>
    <t>CLASS 1: Primary Preliminary</t>
  </si>
  <si>
    <t>CLASS 2 - Primary Novice</t>
  </si>
  <si>
    <t>CLASS 3 - SECONDARY PRELIMINARY</t>
  </si>
  <si>
    <t>CLASS 4 - SECONDARY NOVICE</t>
  </si>
  <si>
    <t>CLASS 5: ELEMENTARY</t>
  </si>
  <si>
    <t>CLASS 6: Medium</t>
  </si>
  <si>
    <t>CLASS 7: PREPATORY</t>
  </si>
  <si>
    <t>Siena Fisher-peters</t>
  </si>
  <si>
    <t>WESLEY DALE LOVEHEART</t>
  </si>
  <si>
    <t>West Moreton Anglican College - Karrabin</t>
  </si>
  <si>
    <t>Mikayla Symonds</t>
  </si>
  <si>
    <t>CRESTWOOD ESPIONAGE</t>
  </si>
  <si>
    <t>Prenzlau State School - Prenzlau</t>
  </si>
  <si>
    <t>Summer Jacob</t>
  </si>
  <si>
    <t>GARNET UTOPIA</t>
  </si>
  <si>
    <r>
      <t>Test 1:2</t>
    </r>
    <r>
      <rPr>
        <sz val="14"/>
        <rFont val="Calibri"/>
        <family val="2"/>
        <scheme val="minor"/>
      </rPr>
      <t xml:space="preserve"> </t>
    </r>
  </si>
  <si>
    <t xml:space="preserve">Test 1:3 </t>
  </si>
  <si>
    <t>Jacinta Parry</t>
  </si>
  <si>
    <t>RADFORD LODGE COURT JESTER</t>
  </si>
  <si>
    <t xml:space="preserve">Narangba Valley State School </t>
  </si>
  <si>
    <t>Test 2.2</t>
  </si>
  <si>
    <r>
      <rPr>
        <b/>
        <sz val="12"/>
        <rFont val="Calibri"/>
        <family val="2"/>
        <scheme val="minor"/>
      </rPr>
      <t>Test 2:3</t>
    </r>
    <r>
      <rPr>
        <sz val="11"/>
        <rFont val="Calibri"/>
        <family val="2"/>
        <scheme val="minor"/>
      </rPr>
      <t xml:space="preserve"> </t>
    </r>
  </si>
  <si>
    <t>Sage Fisher-peters</t>
  </si>
  <si>
    <t>GRAND CASANOVA</t>
  </si>
  <si>
    <t>Ellie Reedy</t>
  </si>
  <si>
    <t>QUALOS WOODEN EPONA</t>
  </si>
  <si>
    <t>The Glennie School – Toowoomba</t>
  </si>
  <si>
    <t>Hannah Squire</t>
  </si>
  <si>
    <t>KARUMBA JETHRO</t>
  </si>
  <si>
    <t>St Peters Lutheran College - Indooroopilly</t>
  </si>
  <si>
    <t>Emma Clinton</t>
  </si>
  <si>
    <t>CORTESE ANGELO</t>
  </si>
  <si>
    <t>Rivermount College - Yatala</t>
  </si>
  <si>
    <t>Anna Hegerty</t>
  </si>
  <si>
    <t>NETWORKING</t>
  </si>
  <si>
    <t>The Scots PGC College - Warwick</t>
  </si>
  <si>
    <t>Grace Davis</t>
  </si>
  <si>
    <t>BINNOWIE SPECIAL EDITION</t>
  </si>
  <si>
    <t>Lauren Parker</t>
  </si>
  <si>
    <t xml:space="preserve">MCDOWELL FULL OF GRACE </t>
  </si>
  <si>
    <t>Kenmore State High School - Kenmore</t>
  </si>
  <si>
    <t>Tamsyn Breeze</t>
  </si>
  <si>
    <t>LITTLE RUBY TUESDAY</t>
  </si>
  <si>
    <t>Sophie Peach</t>
  </si>
  <si>
    <t>ROYAL ROXANNE</t>
  </si>
  <si>
    <t>Beaudesert State High School - Beaudesert</t>
  </si>
  <si>
    <t>Piper Kilgore</t>
  </si>
  <si>
    <t>LEXINGTON DELAWARE</t>
  </si>
  <si>
    <t>Somerville House - South Brisbane</t>
  </si>
  <si>
    <t>Xena Morrow</t>
  </si>
  <si>
    <t>DUBLIN LIGHTS</t>
  </si>
  <si>
    <t xml:space="preserve">Springfield Central State High School </t>
  </si>
  <si>
    <t>Taylor Mccarthy-smith</t>
  </si>
  <si>
    <t>KURUMBA JETHRO</t>
  </si>
  <si>
    <t>St Peters Lutheran College ‐ Indooroopilly</t>
  </si>
  <si>
    <r>
      <rPr>
        <b/>
        <sz val="12"/>
        <rFont val="Calibri"/>
        <family val="2"/>
        <scheme val="minor"/>
      </rPr>
      <t>Test 1:2</t>
    </r>
    <r>
      <rPr>
        <b/>
        <sz val="14"/>
        <rFont val="Calibri"/>
        <family val="2"/>
        <scheme val="minor"/>
      </rPr>
      <t xml:space="preserve">  </t>
    </r>
  </si>
  <si>
    <t>Danielle Mcmahon</t>
  </si>
  <si>
    <t>REMI LAURIES JOY</t>
  </si>
  <si>
    <t>All Saints Anglican School - NERANG</t>
  </si>
  <si>
    <t>Olivia Farrell</t>
  </si>
  <si>
    <t>SHARELLEN DRUMMOND</t>
  </si>
  <si>
    <t>St John Fisher College - Bracken Ridge</t>
  </si>
  <si>
    <t>Sarah Stewart</t>
  </si>
  <si>
    <t>ARTURO KALYPSO</t>
  </si>
  <si>
    <t>Ella Mcbain</t>
  </si>
  <si>
    <t>FREETIME</t>
  </si>
  <si>
    <t>Ipswich Girls Grammar School - Ipswich</t>
  </si>
  <si>
    <t>Molly Stacey</t>
  </si>
  <si>
    <t>DIVINE PROPHECY</t>
  </si>
  <si>
    <t>Asha Crane winters</t>
  </si>
  <si>
    <t>BARLEY TWIST</t>
  </si>
  <si>
    <r>
      <rPr>
        <b/>
        <sz val="12"/>
        <rFont val="Calibri"/>
        <family val="2"/>
        <scheme val="minor"/>
      </rPr>
      <t>Test 2:3</t>
    </r>
    <r>
      <rPr>
        <b/>
        <sz val="14"/>
        <rFont val="Calibri"/>
        <family val="2"/>
        <scheme val="minor"/>
      </rPr>
      <t xml:space="preserve"> </t>
    </r>
  </si>
  <si>
    <t>Kirsten Mackie</t>
  </si>
  <si>
    <t>KINGS JOKER</t>
  </si>
  <si>
    <t>St Aidans Anglican Girls School - Corinda</t>
  </si>
  <si>
    <t>Bridget Hegerty</t>
  </si>
  <si>
    <t>FAIRBANKS IPOD</t>
  </si>
  <si>
    <t>Ruby Goldsmith</t>
  </si>
  <si>
    <t>BELCAM CENTUCKY</t>
  </si>
  <si>
    <t>CRAIGSTON WHISPERING JACK</t>
  </si>
  <si>
    <r>
      <rPr>
        <b/>
        <sz val="12"/>
        <rFont val="Calibri"/>
        <family val="2"/>
        <scheme val="minor"/>
      </rPr>
      <t>Test 3:2</t>
    </r>
    <r>
      <rPr>
        <b/>
        <sz val="14"/>
        <rFont val="Calibri"/>
        <family val="2"/>
        <scheme val="minor"/>
      </rPr>
      <t xml:space="preserve"> </t>
    </r>
  </si>
  <si>
    <r>
      <rPr>
        <b/>
        <sz val="12"/>
        <rFont val="Calibri"/>
        <family val="2"/>
        <scheme val="minor"/>
      </rPr>
      <t>Test 3.3</t>
    </r>
    <r>
      <rPr>
        <sz val="11"/>
        <rFont val="Calibri"/>
        <family val="2"/>
        <scheme val="minor"/>
      </rPr>
      <t xml:space="preserve">  </t>
    </r>
  </si>
  <si>
    <t>Madeleine Mackenzie</t>
  </si>
  <si>
    <t>LUCINDERELLA</t>
  </si>
  <si>
    <t>John Paul College - Daisy Hill</t>
  </si>
  <si>
    <t xml:space="preserve">Test 4.2 </t>
  </si>
  <si>
    <t xml:space="preserve">Test 4.3 </t>
  </si>
  <si>
    <t>Hugh Ohara</t>
  </si>
  <si>
    <t>BEE</t>
  </si>
  <si>
    <t>Pullenvale State School - Kenmore</t>
  </si>
  <si>
    <t>Emmanuel Ohara</t>
  </si>
  <si>
    <t>BREEZE</t>
  </si>
  <si>
    <t>Halle Crane winters</t>
  </si>
  <si>
    <t>SPIRIT</t>
  </si>
  <si>
    <t>Chloe Crane winters</t>
  </si>
  <si>
    <t>GRIFFIN PARK PENWYN</t>
  </si>
  <si>
    <t>Prep A</t>
  </si>
  <si>
    <t>Prep B</t>
  </si>
  <si>
    <t>Emily Davis</t>
  </si>
  <si>
    <t>IMPERIAL GWYNETH</t>
  </si>
  <si>
    <t>KIRRABEE TOBIAS</t>
  </si>
  <si>
    <t>The Glennie School - Toowoomba</t>
  </si>
  <si>
    <t>Hannah Simpson</t>
  </si>
  <si>
    <t>IMPERIAL BLUE</t>
  </si>
  <si>
    <t>ROTHWELL KING OF KING</t>
  </si>
  <si>
    <t>MR RUFFLES</t>
  </si>
  <si>
    <t>Renee Walsh</t>
  </si>
  <si>
    <t>BALLYMOUNT LOTTE</t>
  </si>
  <si>
    <t>ASHNBI BOJANGLES</t>
  </si>
  <si>
    <t>Erin Johnston</t>
  </si>
  <si>
    <t>JANNIE</t>
  </si>
  <si>
    <t>Alyssa Savage</t>
  </si>
  <si>
    <t xml:space="preserve">IDEAS MAN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</si>
</sst>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Calibri"/>
      <family val="2"/>
      <scheme val="minor"/>
    </font>
    <font>
      <b/>
      <u/>
      <sz val="18"/>
      <name val="Calibri"/>
      <family val="2"/>
      <scheme val="minor"/>
    </font>
    <font>
      <b/>
      <sz val="18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20"/>
      <name val="Calibri"/>
      <family val="2"/>
      <scheme val="minor"/>
    </font>
    <font>
      <b/>
      <sz val="8"/>
      <name val="Calibri"/>
      <family val="2"/>
      <scheme val="minor"/>
    </font>
    <font>
      <sz val="12"/>
      <name val="Calibri"/>
      <family val="2"/>
      <scheme val="minor"/>
    </font>
    <font>
      <sz val="10"/>
      <color indexed="10"/>
      <name val="Calibri"/>
      <family val="2"/>
      <scheme val="minor"/>
    </font>
    <font>
      <sz val="12"/>
      <color indexed="10"/>
      <name val="Calibri"/>
      <family val="2"/>
      <scheme val="minor"/>
    </font>
    <font>
      <strike/>
      <sz val="12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indexed="30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SansSerif"/>
    </font>
    <font>
      <b/>
      <sz val="16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3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3" fillId="0" borderId="0"/>
  </cellStyleXfs>
  <cellXfs count="165">
    <xf numFmtId="0" fontId="0" fillId="0" borderId="0" xfId="0"/>
    <xf numFmtId="0" fontId="21" fillId="0" borderId="0" xfId="0" applyFont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left"/>
    </xf>
    <xf numFmtId="0" fontId="21" fillId="0" borderId="0" xfId="0" applyNumberFormat="1" applyFont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1" fillId="0" borderId="0" xfId="0" quotePrefix="1" applyFont="1" applyAlignment="1">
      <alignment horizontal="left"/>
    </xf>
    <xf numFmtId="0" fontId="24" fillId="0" borderId="0" xfId="0" applyFont="1"/>
    <xf numFmtId="0" fontId="25" fillId="0" borderId="0" xfId="0" applyFont="1"/>
    <xf numFmtId="0" fontId="26" fillId="0" borderId="0" xfId="0" applyFont="1"/>
    <xf numFmtId="0" fontId="26" fillId="0" borderId="0" xfId="0" applyFont="1" applyAlignment="1">
      <alignment horizontal="center"/>
    </xf>
    <xf numFmtId="0" fontId="27" fillId="0" borderId="0" xfId="0" applyFont="1"/>
    <xf numFmtId="0" fontId="28" fillId="0" borderId="0" xfId="0" applyFont="1"/>
    <xf numFmtId="0" fontId="26" fillId="0" borderId="27" xfId="0" quotePrefix="1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30" xfId="0" applyNumberFormat="1" applyFont="1" applyBorder="1" applyAlignment="1">
      <alignment horizontal="center" vertical="center" wrapText="1"/>
    </xf>
    <xf numFmtId="0" fontId="26" fillId="0" borderId="24" xfId="0" quotePrefix="1" applyFont="1" applyFill="1" applyBorder="1" applyAlignment="1">
      <alignment horizontal="center" vertical="center" wrapText="1"/>
    </xf>
    <xf numFmtId="0" fontId="26" fillId="0" borderId="25" xfId="0" quotePrefix="1" applyFont="1" applyFill="1" applyBorder="1" applyAlignment="1">
      <alignment horizontal="center" vertical="center" wrapText="1"/>
    </xf>
    <xf numFmtId="0" fontId="30" fillId="24" borderId="0" xfId="0" quotePrefix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5" fillId="27" borderId="21" xfId="0" applyFont="1" applyFill="1" applyBorder="1" applyAlignment="1">
      <alignment vertical="center"/>
    </xf>
    <xf numFmtId="0" fontId="31" fillId="27" borderId="22" xfId="0" applyFont="1" applyFill="1" applyBorder="1" applyAlignment="1">
      <alignment vertical="center"/>
    </xf>
    <xf numFmtId="0" fontId="21" fillId="27" borderId="22" xfId="0" applyFont="1" applyFill="1" applyBorder="1"/>
    <xf numFmtId="0" fontId="31" fillId="0" borderId="0" xfId="0" applyFont="1" applyAlignment="1">
      <alignment vertical="center"/>
    </xf>
    <xf numFmtId="1" fontId="31" fillId="0" borderId="26" xfId="0" applyNumberFormat="1" applyFont="1" applyBorder="1" applyAlignment="1">
      <alignment horizontal="center" vertical="center"/>
    </xf>
    <xf numFmtId="1" fontId="31" fillId="0" borderId="20" xfId="0" applyNumberFormat="1" applyFont="1" applyBorder="1" applyAlignment="1">
      <alignment horizontal="center" vertical="center"/>
    </xf>
    <xf numFmtId="10" fontId="31" fillId="0" borderId="20" xfId="0" applyNumberFormat="1" applyFont="1" applyFill="1" applyBorder="1" applyAlignment="1">
      <alignment horizontal="center" vertical="center"/>
    </xf>
    <xf numFmtId="1" fontId="26" fillId="0" borderId="20" xfId="0" applyNumberFormat="1" applyFont="1" applyFill="1" applyBorder="1" applyAlignment="1">
      <alignment horizontal="center" vertical="center"/>
    </xf>
    <xf numFmtId="0" fontId="31" fillId="0" borderId="16" xfId="0" applyNumberFormat="1" applyFont="1" applyFill="1" applyBorder="1" applyAlignment="1">
      <alignment horizontal="center" vertical="center"/>
    </xf>
    <xf numFmtId="2" fontId="31" fillId="0" borderId="26" xfId="0" applyNumberFormat="1" applyFont="1" applyFill="1" applyBorder="1" applyAlignment="1">
      <alignment horizontal="center" vertical="center"/>
    </xf>
    <xf numFmtId="0" fontId="26" fillId="0" borderId="16" xfId="0" applyFont="1" applyFill="1" applyBorder="1" applyAlignment="1">
      <alignment horizontal="center" vertical="center"/>
    </xf>
    <xf numFmtId="10" fontId="26" fillId="0" borderId="0" xfId="0" applyNumberFormat="1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1" fontId="31" fillId="0" borderId="12" xfId="0" applyNumberFormat="1" applyFont="1" applyBorder="1" applyAlignment="1">
      <alignment horizontal="center" vertical="center"/>
    </xf>
    <xf numFmtId="1" fontId="31" fillId="0" borderId="10" xfId="0" applyNumberFormat="1" applyFont="1" applyBorder="1" applyAlignment="1">
      <alignment horizontal="center" vertical="center"/>
    </xf>
    <xf numFmtId="10" fontId="31" fillId="0" borderId="10" xfId="0" applyNumberFormat="1" applyFont="1" applyFill="1" applyBorder="1" applyAlignment="1">
      <alignment horizontal="center" vertical="center"/>
    </xf>
    <xf numFmtId="1" fontId="26" fillId="0" borderId="10" xfId="0" applyNumberFormat="1" applyFont="1" applyFill="1" applyBorder="1" applyAlignment="1">
      <alignment horizontal="center" vertical="center"/>
    </xf>
    <xf numFmtId="0" fontId="31" fillId="0" borderId="14" xfId="0" applyNumberFormat="1" applyFont="1" applyFill="1" applyBorder="1" applyAlignment="1">
      <alignment horizontal="center" vertical="center"/>
    </xf>
    <xf numFmtId="2" fontId="31" fillId="0" borderId="12" xfId="0" applyNumberFormat="1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1" fontId="31" fillId="0" borderId="24" xfId="0" applyNumberFormat="1" applyFont="1" applyBorder="1" applyAlignment="1">
      <alignment horizontal="center" vertical="center"/>
    </xf>
    <xf numFmtId="1" fontId="31" fillId="0" borderId="19" xfId="0" applyNumberFormat="1" applyFont="1" applyBorder="1" applyAlignment="1">
      <alignment horizontal="center" vertical="center"/>
    </xf>
    <xf numFmtId="10" fontId="31" fillId="0" borderId="19" xfId="0" applyNumberFormat="1" applyFont="1" applyFill="1" applyBorder="1" applyAlignment="1">
      <alignment horizontal="center" vertical="center"/>
    </xf>
    <xf numFmtId="1" fontId="26" fillId="0" borderId="19" xfId="0" applyNumberFormat="1" applyFont="1" applyFill="1" applyBorder="1" applyAlignment="1">
      <alignment horizontal="center" vertical="center"/>
    </xf>
    <xf numFmtId="0" fontId="31" fillId="0" borderId="25" xfId="0" applyNumberFormat="1" applyFont="1" applyFill="1" applyBorder="1" applyAlignment="1">
      <alignment horizontal="center" vertical="center"/>
    </xf>
    <xf numFmtId="10" fontId="26" fillId="27" borderId="22" xfId="0" applyNumberFormat="1" applyFont="1" applyFill="1" applyBorder="1" applyAlignment="1">
      <alignment horizontal="center" vertical="center"/>
    </xf>
    <xf numFmtId="0" fontId="33" fillId="27" borderId="22" xfId="0" applyFont="1" applyFill="1" applyBorder="1" applyAlignment="1">
      <alignment horizontal="center" vertical="center"/>
    </xf>
    <xf numFmtId="0" fontId="33" fillId="27" borderId="23" xfId="0" applyFont="1" applyFill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26" fillId="27" borderId="22" xfId="0" applyFont="1" applyFill="1" applyBorder="1" applyAlignment="1">
      <alignment vertical="center"/>
    </xf>
    <xf numFmtId="0" fontId="31" fillId="25" borderId="0" xfId="0" applyFont="1" applyFill="1" applyAlignment="1">
      <alignment vertical="center"/>
    </xf>
    <xf numFmtId="0" fontId="35" fillId="25" borderId="0" xfId="0" applyFont="1" applyFill="1"/>
    <xf numFmtId="0" fontId="36" fillId="25" borderId="0" xfId="0" applyFont="1" applyFill="1" applyAlignment="1">
      <alignment horizontal="center" vertical="center"/>
    </xf>
    <xf numFmtId="0" fontId="36" fillId="25" borderId="0" xfId="0" applyFont="1" applyFill="1" applyAlignment="1">
      <alignment vertical="center"/>
    </xf>
    <xf numFmtId="0" fontId="33" fillId="0" borderId="0" xfId="0" applyFont="1" applyAlignment="1">
      <alignment vertical="center"/>
    </xf>
    <xf numFmtId="0" fontId="35" fillId="0" borderId="0" xfId="0" applyFont="1"/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vertical="center"/>
    </xf>
    <xf numFmtId="0" fontId="21" fillId="25" borderId="0" xfId="0" applyFont="1" applyFill="1"/>
    <xf numFmtId="0" fontId="37" fillId="0" borderId="0" xfId="0" applyFont="1" applyAlignment="1">
      <alignment vertical="center"/>
    </xf>
    <xf numFmtId="10" fontId="26" fillId="25" borderId="0" xfId="0" applyNumberFormat="1" applyFont="1" applyFill="1" applyBorder="1" applyAlignment="1">
      <alignment horizontal="center" vertical="center"/>
    </xf>
    <xf numFmtId="0" fontId="39" fillId="0" borderId="10" xfId="0" applyFont="1" applyFill="1" applyBorder="1" applyAlignment="1">
      <alignment vertical="center"/>
    </xf>
    <xf numFmtId="0" fontId="39" fillId="0" borderId="10" xfId="0" applyFont="1" applyFill="1" applyBorder="1"/>
    <xf numFmtId="0" fontId="39" fillId="0" borderId="10" xfId="0" applyFont="1" applyFill="1" applyBorder="1" applyProtection="1">
      <protection locked="0"/>
    </xf>
    <xf numFmtId="0" fontId="39" fillId="0" borderId="10" xfId="0" applyFont="1" applyFill="1" applyBorder="1" applyAlignment="1">
      <alignment horizontal="right"/>
    </xf>
    <xf numFmtId="0" fontId="40" fillId="0" borderId="10" xfId="0" applyFont="1" applyFill="1" applyBorder="1"/>
    <xf numFmtId="0" fontId="39" fillId="0" borderId="32" xfId="0" applyFont="1" applyFill="1" applyBorder="1" applyAlignment="1">
      <alignment vertical="center"/>
    </xf>
    <xf numFmtId="164" fontId="31" fillId="0" borderId="12" xfId="0" applyNumberFormat="1" applyFont="1" applyBorder="1" applyAlignment="1">
      <alignment horizontal="center" vertical="center"/>
    </xf>
    <xf numFmtId="164" fontId="31" fillId="0" borderId="26" xfId="0" applyNumberFormat="1" applyFont="1" applyBorder="1" applyAlignment="1">
      <alignment horizontal="center" vertical="center"/>
    </xf>
    <xf numFmtId="164" fontId="31" fillId="0" borderId="20" xfId="0" applyNumberFormat="1" applyFont="1" applyBorder="1" applyAlignment="1">
      <alignment horizontal="center" vertical="center"/>
    </xf>
    <xf numFmtId="164" fontId="31" fillId="0" borderId="10" xfId="0" applyNumberFormat="1" applyFont="1" applyBorder="1" applyAlignment="1">
      <alignment horizontal="center" vertical="center"/>
    </xf>
    <xf numFmtId="1" fontId="41" fillId="0" borderId="10" xfId="0" applyNumberFormat="1" applyFont="1" applyFill="1" applyBorder="1" applyAlignment="1">
      <alignment horizontal="center" vertical="center"/>
    </xf>
    <xf numFmtId="164" fontId="31" fillId="0" borderId="32" xfId="0" applyNumberFormat="1" applyFont="1" applyBorder="1" applyAlignment="1">
      <alignment horizontal="center" vertical="center"/>
    </xf>
    <xf numFmtId="0" fontId="43" fillId="0" borderId="32" xfId="132" applyBorder="1" applyAlignment="1">
      <alignment horizontal="left"/>
    </xf>
    <xf numFmtId="0" fontId="43" fillId="0" borderId="32" xfId="132" applyBorder="1"/>
    <xf numFmtId="0" fontId="43" fillId="0" borderId="32" xfId="132" applyFill="1" applyBorder="1" applyAlignment="1">
      <alignment horizontal="left"/>
    </xf>
    <xf numFmtId="0" fontId="43" fillId="0" borderId="32" xfId="132" applyFill="1" applyBorder="1"/>
    <xf numFmtId="0" fontId="44" fillId="0" borderId="29" xfId="0" applyFont="1" applyBorder="1" applyAlignment="1">
      <alignment horizontal="center" vertical="center" wrapText="1"/>
    </xf>
    <xf numFmtId="0" fontId="43" fillId="0" borderId="34" xfId="132" applyFill="1" applyBorder="1"/>
    <xf numFmtId="0" fontId="25" fillId="27" borderId="33" xfId="0" applyFont="1" applyFill="1" applyBorder="1" applyAlignment="1">
      <alignment vertical="center"/>
    </xf>
    <xf numFmtId="0" fontId="31" fillId="27" borderId="33" xfId="0" applyFont="1" applyFill="1" applyBorder="1" applyAlignment="1">
      <alignment vertical="center"/>
    </xf>
    <xf numFmtId="0" fontId="31" fillId="27" borderId="33" xfId="0" applyFont="1" applyFill="1" applyBorder="1" applyAlignment="1">
      <alignment horizontal="center" vertical="center"/>
    </xf>
    <xf numFmtId="164" fontId="31" fillId="0" borderId="34" xfId="0" applyNumberFormat="1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3" fillId="0" borderId="34" xfId="132" applyBorder="1" applyAlignment="1">
      <alignment horizontal="left"/>
    </xf>
    <xf numFmtId="0" fontId="46" fillId="0" borderId="34" xfId="0" applyFont="1" applyBorder="1" applyAlignment="1">
      <alignment vertical="center"/>
    </xf>
    <xf numFmtId="0" fontId="45" fillId="0" borderId="34" xfId="0" applyFont="1" applyBorder="1" applyAlignment="1">
      <alignment vertical="center"/>
    </xf>
    <xf numFmtId="0" fontId="45" fillId="0" borderId="34" xfId="0" applyFont="1" applyBorder="1" applyAlignment="1">
      <alignment vertical="center" wrapText="1"/>
    </xf>
    <xf numFmtId="0" fontId="25" fillId="28" borderId="21" xfId="0" applyFont="1" applyFill="1" applyBorder="1" applyAlignment="1">
      <alignment vertical="center"/>
    </xf>
    <xf numFmtId="0" fontId="25" fillId="28" borderId="22" xfId="0" applyFont="1" applyFill="1" applyBorder="1" applyAlignment="1">
      <alignment vertical="center"/>
    </xf>
    <xf numFmtId="0" fontId="31" fillId="28" borderId="22" xfId="0" applyFont="1" applyFill="1" applyBorder="1" applyAlignment="1">
      <alignment vertical="center"/>
    </xf>
    <xf numFmtId="0" fontId="31" fillId="28" borderId="22" xfId="0" applyFont="1" applyFill="1" applyBorder="1" applyAlignment="1">
      <alignment horizontal="center" vertical="center"/>
    </xf>
    <xf numFmtId="164" fontId="31" fillId="28" borderId="22" xfId="0" applyNumberFormat="1" applyFont="1" applyFill="1" applyBorder="1" applyAlignment="1">
      <alignment horizontal="center" vertical="center"/>
    </xf>
    <xf numFmtId="0" fontId="21" fillId="28" borderId="22" xfId="0" applyFont="1" applyFill="1" applyBorder="1"/>
    <xf numFmtId="0" fontId="32" fillId="28" borderId="22" xfId="0" applyFont="1" applyFill="1" applyBorder="1" applyAlignment="1">
      <alignment horizontal="center" vertical="center"/>
    </xf>
    <xf numFmtId="0" fontId="32" fillId="28" borderId="23" xfId="0" applyFont="1" applyFill="1" applyBorder="1" applyAlignment="1">
      <alignment horizontal="center" vertical="center"/>
    </xf>
    <xf numFmtId="10" fontId="26" fillId="28" borderId="22" xfId="0" applyNumberFormat="1" applyFont="1" applyFill="1" applyBorder="1" applyAlignment="1">
      <alignment horizontal="center" vertical="center"/>
    </xf>
    <xf numFmtId="0" fontId="33" fillId="28" borderId="22" xfId="0" applyFont="1" applyFill="1" applyBorder="1" applyAlignment="1">
      <alignment horizontal="center" vertical="center"/>
    </xf>
    <xf numFmtId="0" fontId="33" fillId="28" borderId="23" xfId="0" applyFont="1" applyFill="1" applyBorder="1" applyAlignment="1">
      <alignment horizontal="center" vertical="center"/>
    </xf>
    <xf numFmtId="0" fontId="26" fillId="28" borderId="22" xfId="0" applyFont="1" applyFill="1" applyBorder="1" applyAlignment="1">
      <alignment vertical="center"/>
    </xf>
    <xf numFmtId="0" fontId="38" fillId="28" borderId="22" xfId="0" applyFont="1" applyFill="1" applyBorder="1" applyAlignment="1">
      <alignment vertical="center"/>
    </xf>
    <xf numFmtId="0" fontId="35" fillId="28" borderId="22" xfId="0" applyFont="1" applyFill="1" applyBorder="1"/>
    <xf numFmtId="0" fontId="36" fillId="28" borderId="22" xfId="0" applyFont="1" applyFill="1" applyBorder="1" applyAlignment="1">
      <alignment horizontal="center" vertical="center"/>
    </xf>
    <xf numFmtId="0" fontId="36" fillId="28" borderId="23" xfId="0" applyFont="1" applyFill="1" applyBorder="1" applyAlignment="1">
      <alignment horizontal="center" vertical="center"/>
    </xf>
    <xf numFmtId="0" fontId="25" fillId="28" borderId="33" xfId="0" applyFont="1" applyFill="1" applyBorder="1" applyAlignment="1">
      <alignment vertical="center"/>
    </xf>
    <xf numFmtId="0" fontId="31" fillId="28" borderId="33" xfId="0" applyFont="1" applyFill="1" applyBorder="1" applyAlignment="1">
      <alignment vertical="center"/>
    </xf>
    <xf numFmtId="0" fontId="31" fillId="28" borderId="33" xfId="0" applyFont="1" applyFill="1" applyBorder="1" applyAlignment="1">
      <alignment horizontal="center" vertical="center"/>
    </xf>
    <xf numFmtId="0" fontId="45" fillId="0" borderId="34" xfId="0" applyFont="1" applyBorder="1"/>
    <xf numFmtId="0" fontId="25" fillId="28" borderId="17" xfId="0" applyFont="1" applyFill="1" applyBorder="1" applyAlignment="1">
      <alignment vertical="center"/>
    </xf>
    <xf numFmtId="0" fontId="38" fillId="28" borderId="33" xfId="0" applyFont="1" applyFill="1" applyBorder="1" applyAlignment="1">
      <alignment vertical="center"/>
    </xf>
    <xf numFmtId="0" fontId="26" fillId="28" borderId="33" xfId="0" applyFont="1" applyFill="1" applyBorder="1" applyAlignment="1">
      <alignment vertical="center"/>
    </xf>
    <xf numFmtId="0" fontId="46" fillId="0" borderId="20" xfId="0" applyFont="1" applyBorder="1" applyAlignment="1">
      <alignment vertical="center"/>
    </xf>
    <xf numFmtId="0" fontId="47" fillId="0" borderId="34" xfId="0" applyFont="1" applyBorder="1" applyAlignment="1">
      <alignment vertical="center"/>
    </xf>
    <xf numFmtId="0" fontId="25" fillId="28" borderId="35" xfId="0" applyFont="1" applyFill="1" applyBorder="1" applyAlignment="1">
      <alignment vertical="center"/>
    </xf>
    <xf numFmtId="0" fontId="25" fillId="28" borderId="36" xfId="0" applyFont="1" applyFill="1" applyBorder="1" applyAlignment="1">
      <alignment vertical="center"/>
    </xf>
    <xf numFmtId="0" fontId="31" fillId="28" borderId="36" xfId="0" applyFont="1" applyFill="1" applyBorder="1" applyAlignment="1">
      <alignment vertical="center"/>
    </xf>
    <xf numFmtId="0" fontId="31" fillId="28" borderId="36" xfId="0" applyFont="1" applyFill="1" applyBorder="1" applyAlignment="1">
      <alignment horizontal="center" vertical="center"/>
    </xf>
    <xf numFmtId="0" fontId="31" fillId="0" borderId="34" xfId="0" applyFont="1" applyBorder="1" applyAlignment="1">
      <alignment vertical="center"/>
    </xf>
    <xf numFmtId="0" fontId="43" fillId="0" borderId="34" xfId="132" applyFill="1" applyBorder="1" applyAlignment="1">
      <alignment horizontal="left"/>
    </xf>
    <xf numFmtId="164" fontId="31" fillId="0" borderId="37" xfId="0" applyNumberFormat="1" applyFont="1" applyBorder="1" applyAlignment="1">
      <alignment horizontal="center" vertical="center"/>
    </xf>
    <xf numFmtId="1" fontId="26" fillId="0" borderId="34" xfId="0" applyNumberFormat="1" applyFont="1" applyFill="1" applyBorder="1" applyAlignment="1">
      <alignment horizontal="center" vertical="center"/>
    </xf>
    <xf numFmtId="0" fontId="31" fillId="0" borderId="38" xfId="0" applyNumberFormat="1" applyFont="1" applyFill="1" applyBorder="1" applyAlignment="1">
      <alignment horizontal="center" vertical="center"/>
    </xf>
    <xf numFmtId="0" fontId="26" fillId="0" borderId="38" xfId="0" applyFont="1" applyFill="1" applyBorder="1" applyAlignment="1">
      <alignment horizontal="center" vertical="center"/>
    </xf>
    <xf numFmtId="0" fontId="43" fillId="0" borderId="19" xfId="132" applyBorder="1" applyAlignment="1">
      <alignment horizontal="left"/>
    </xf>
    <xf numFmtId="0" fontId="46" fillId="0" borderId="19" xfId="0" applyFont="1" applyBorder="1" applyAlignment="1">
      <alignment vertical="center"/>
    </xf>
    <xf numFmtId="0" fontId="46" fillId="0" borderId="34" xfId="0" applyFont="1" applyBorder="1" applyAlignment="1">
      <alignment horizontal="right" vertical="center"/>
    </xf>
    <xf numFmtId="0" fontId="39" fillId="0" borderId="19" xfId="0" applyFont="1" applyFill="1" applyBorder="1"/>
    <xf numFmtId="0" fontId="43" fillId="0" borderId="20" xfId="132" applyBorder="1" applyAlignment="1">
      <alignment horizontal="left"/>
    </xf>
    <xf numFmtId="0" fontId="39" fillId="0" borderId="20" xfId="0" applyFont="1" applyFill="1" applyBorder="1"/>
    <xf numFmtId="0" fontId="46" fillId="0" borderId="11" xfId="0" applyFont="1" applyBorder="1" applyAlignment="1">
      <alignment vertical="center"/>
    </xf>
    <xf numFmtId="0" fontId="46" fillId="0" borderId="32" xfId="0" applyFont="1" applyBorder="1" applyAlignment="1">
      <alignment horizontal="right" vertical="center"/>
    </xf>
    <xf numFmtId="0" fontId="46" fillId="0" borderId="19" xfId="0" applyFont="1" applyBorder="1" applyAlignment="1">
      <alignment horizontal="right" vertical="center"/>
    </xf>
    <xf numFmtId="1" fontId="41" fillId="0" borderId="34" xfId="0" applyNumberFormat="1" applyFont="1" applyFill="1" applyBorder="1" applyAlignment="1">
      <alignment horizontal="center" vertical="center"/>
    </xf>
    <xf numFmtId="2" fontId="31" fillId="25" borderId="26" xfId="0" applyNumberFormat="1" applyFont="1" applyFill="1" applyBorder="1" applyAlignment="1">
      <alignment horizontal="center" vertical="center"/>
    </xf>
    <xf numFmtId="0" fontId="41" fillId="28" borderId="21" xfId="0" applyFont="1" applyFill="1" applyBorder="1" applyAlignment="1">
      <alignment horizontal="center" vertical="center" wrapText="1"/>
    </xf>
    <xf numFmtId="0" fontId="38" fillId="28" borderId="22" xfId="0" applyFont="1" applyFill="1" applyBorder="1" applyAlignment="1">
      <alignment horizontal="center" vertical="center" wrapText="1"/>
    </xf>
    <xf numFmtId="0" fontId="38" fillId="28" borderId="23" xfId="0" applyFont="1" applyFill="1" applyBorder="1" applyAlignment="1">
      <alignment horizontal="center" vertical="center" wrapText="1"/>
    </xf>
    <xf numFmtId="0" fontId="41" fillId="28" borderId="21" xfId="0" applyFont="1" applyFill="1" applyBorder="1" applyAlignment="1">
      <alignment horizontal="left" vertical="center" wrapText="1"/>
    </xf>
    <xf numFmtId="0" fontId="38" fillId="28" borderId="22" xfId="0" applyFont="1" applyFill="1" applyBorder="1" applyAlignment="1">
      <alignment horizontal="left" vertical="center" wrapText="1"/>
    </xf>
    <xf numFmtId="0" fontId="38" fillId="28" borderId="23" xfId="0" applyFont="1" applyFill="1" applyBorder="1" applyAlignment="1">
      <alignment horizontal="left" vertical="center" wrapText="1"/>
    </xf>
    <xf numFmtId="2" fontId="26" fillId="28" borderId="22" xfId="0" quotePrefix="1" applyNumberFormat="1" applyFont="1" applyFill="1" applyBorder="1" applyAlignment="1">
      <alignment horizontal="center" vertical="center"/>
    </xf>
    <xf numFmtId="0" fontId="21" fillId="0" borderId="31" xfId="0" applyFont="1" applyBorder="1" applyAlignment="1">
      <alignment horizontal="center"/>
    </xf>
    <xf numFmtId="0" fontId="25" fillId="28" borderId="22" xfId="0" applyFont="1" applyFill="1" applyBorder="1" applyAlignment="1">
      <alignment horizontal="left" vertical="center" wrapText="1"/>
    </xf>
    <xf numFmtId="0" fontId="25" fillId="28" borderId="23" xfId="0" applyFont="1" applyFill="1" applyBorder="1" applyAlignment="1">
      <alignment horizontal="left" vertical="center" wrapText="1"/>
    </xf>
    <xf numFmtId="0" fontId="38" fillId="28" borderId="17" xfId="0" applyFont="1" applyFill="1" applyBorder="1" applyAlignment="1">
      <alignment horizontal="left" vertical="center" wrapText="1"/>
    </xf>
    <xf numFmtId="0" fontId="25" fillId="28" borderId="22" xfId="0" quotePrefix="1" applyFont="1" applyFill="1" applyBorder="1" applyAlignment="1">
      <alignment horizontal="left" vertical="center" wrapText="1"/>
    </xf>
    <xf numFmtId="0" fontId="25" fillId="28" borderId="23" xfId="0" quotePrefix="1" applyFont="1" applyFill="1" applyBorder="1" applyAlignment="1">
      <alignment horizontal="left" vertical="center" wrapText="1"/>
    </xf>
    <xf numFmtId="0" fontId="38" fillId="28" borderId="21" xfId="0" applyFont="1" applyFill="1" applyBorder="1" applyAlignment="1">
      <alignment horizontal="left" vertical="center" wrapText="1"/>
    </xf>
    <xf numFmtId="0" fontId="38" fillId="27" borderId="21" xfId="0" applyFont="1" applyFill="1" applyBorder="1" applyAlignment="1">
      <alignment horizontal="left" vertical="center" wrapText="1"/>
    </xf>
    <xf numFmtId="0" fontId="25" fillId="27" borderId="22" xfId="0" quotePrefix="1" applyFont="1" applyFill="1" applyBorder="1" applyAlignment="1">
      <alignment horizontal="left" vertical="center" wrapText="1"/>
    </xf>
    <xf numFmtId="0" fontId="25" fillId="27" borderId="23" xfId="0" quotePrefix="1" applyFont="1" applyFill="1" applyBorder="1" applyAlignment="1">
      <alignment horizontal="left" vertical="center" wrapText="1"/>
    </xf>
    <xf numFmtId="0" fontId="42" fillId="28" borderId="21" xfId="0" applyFont="1" applyFill="1" applyBorder="1" applyAlignment="1">
      <alignment vertical="center" wrapText="1"/>
    </xf>
    <xf numFmtId="0" fontId="42" fillId="28" borderId="22" xfId="0" applyFont="1" applyFill="1" applyBorder="1" applyAlignment="1">
      <alignment vertical="center" wrapText="1"/>
    </xf>
    <xf numFmtId="0" fontId="42" fillId="28" borderId="23" xfId="0" applyFont="1" applyFill="1" applyBorder="1" applyAlignment="1">
      <alignment vertical="center" wrapText="1"/>
    </xf>
    <xf numFmtId="0" fontId="38" fillId="28" borderId="21" xfId="0" quotePrefix="1" applyFont="1" applyFill="1" applyBorder="1" applyAlignment="1">
      <alignment horizontal="left" vertical="center" wrapText="1"/>
    </xf>
    <xf numFmtId="0" fontId="21" fillId="26" borderId="17" xfId="0" applyFont="1" applyFill="1" applyBorder="1" applyAlignment="1">
      <alignment horizontal="center"/>
    </xf>
    <xf numFmtId="0" fontId="21" fillId="26" borderId="18" xfId="0" applyFont="1" applyFill="1" applyBorder="1" applyAlignment="1">
      <alignment horizontal="center"/>
    </xf>
    <xf numFmtId="2" fontId="26" fillId="27" borderId="22" xfId="0" quotePrefix="1" applyNumberFormat="1" applyFont="1" applyFill="1" applyBorder="1" applyAlignment="1">
      <alignment horizontal="center" vertical="center"/>
    </xf>
    <xf numFmtId="18" fontId="29" fillId="26" borderId="13" xfId="0" applyNumberFormat="1" applyFont="1" applyFill="1" applyBorder="1" applyAlignment="1">
      <alignment horizontal="center"/>
    </xf>
    <xf numFmtId="18" fontId="29" fillId="26" borderId="15" xfId="0" applyNumberFormat="1" applyFont="1" applyFill="1" applyBorder="1" applyAlignment="1">
      <alignment horizontal="center"/>
    </xf>
  </cellXfs>
  <cellStyles count="13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132" xr:uid="{00000000-0005-0000-0000-00007F000000}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colors>
    <mruColors>
      <color rgb="FF00FFFF"/>
      <color rgb="FF00CC99"/>
      <color rgb="FFFF66FF"/>
      <color rgb="FF3399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1023937</xdr:colOff>
      <xdr:row>0</xdr:row>
      <xdr:rowOff>183357</xdr:rowOff>
    </xdr:from>
    <xdr:to>
      <xdr:col>12</xdr:col>
      <xdr:colOff>88900</xdr:colOff>
      <xdr:row>3</xdr:row>
      <xdr:rowOff>75407</xdr:rowOff>
    </xdr:to>
    <xdr:sp macro="" textlink="">
      <xdr:nvSpPr>
        <xdr:cNvPr id="6149" name="Text Box 5">
          <a:extLst>
            <a:ext uri="{FF2B5EF4-FFF2-40B4-BE49-F238E27FC236}">
              <a16:creationId xmlns:a16="http://schemas.microsoft.com/office/drawing/2014/main" id="{00000000-0008-0000-0000-000005180000}"/>
            </a:ext>
          </a:extLst>
        </xdr:cNvPr>
        <xdr:cNvSpPr txBox="1">
          <a:spLocks noChangeArrowheads="1"/>
        </xdr:cNvSpPr>
      </xdr:nvSpPr>
      <xdr:spPr bwMode="auto">
        <a:xfrm>
          <a:off x="1468437" y="183357"/>
          <a:ext cx="7586663" cy="755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en-AU" sz="1400" b="0" i="0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West Moreton Anglican College </a:t>
          </a:r>
        </a:p>
        <a:p>
          <a:pPr algn="ctr" rtl="0">
            <a:defRPr sz="1000"/>
          </a:pPr>
          <a:r>
            <a:rPr lang="en-AU" sz="1400" b="0" i="0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IQ Dressage day</a:t>
          </a:r>
          <a:endParaRPr lang="en-AU" sz="2800" b="1" i="0" strike="noStrike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 editAs="oneCell">
    <xdr:from>
      <xdr:col>3</xdr:col>
      <xdr:colOff>228600</xdr:colOff>
      <xdr:row>0</xdr:row>
      <xdr:rowOff>76200</xdr:rowOff>
    </xdr:from>
    <xdr:to>
      <xdr:col>4</xdr:col>
      <xdr:colOff>612775</xdr:colOff>
      <xdr:row>3</xdr:row>
      <xdr:rowOff>174625</xdr:rowOff>
    </xdr:to>
    <xdr:pic>
      <xdr:nvPicPr>
        <xdr:cNvPr id="4" name="Picture 3" descr="https://scontent.fbne1-1.fna.fbcdn.net/v/t1.0-1/c12.0.200.200/p200x200/11066165_388117734646452_7199598872087963629_n.jpg?oh=b04d9e26fbf4bb4f5698eb4b94d01523&amp;oe=595938DE">
          <a:extLst>
            <a:ext uri="{FF2B5EF4-FFF2-40B4-BE49-F238E27FC236}">
              <a16:creationId xmlns:a16="http://schemas.microsoft.com/office/drawing/2014/main" id="{24415C12-49E4-45D9-AB2E-2A43AB5A7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6200"/>
          <a:ext cx="82867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99218</xdr:colOff>
      <xdr:row>0</xdr:row>
      <xdr:rowOff>96045</xdr:rowOff>
    </xdr:from>
    <xdr:to>
      <xdr:col>16</xdr:col>
      <xdr:colOff>305593</xdr:colOff>
      <xdr:row>3</xdr:row>
      <xdr:rowOff>194470</xdr:rowOff>
    </xdr:to>
    <xdr:pic>
      <xdr:nvPicPr>
        <xdr:cNvPr id="6" name="Picture 5" descr="https://scontent.fbne1-1.fna.fbcdn.net/v/t1.0-1/c12.0.200.200/p200x200/11066165_388117734646452_7199598872087963629_n.jpg?oh=b04d9e26fbf4bb4f5698eb4b94d01523&amp;oe=595938DE">
          <a:extLst>
            <a:ext uri="{FF2B5EF4-FFF2-40B4-BE49-F238E27FC236}">
              <a16:creationId xmlns:a16="http://schemas.microsoft.com/office/drawing/2014/main" id="{0755A761-ECAE-4A1B-B7EF-D5700EE17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3418" y="96045"/>
          <a:ext cx="82867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60"/>
  <sheetViews>
    <sheetView showGridLines="0" tabSelected="1" zoomScale="75" zoomScaleNormal="75" workbookViewId="0">
      <pane xSplit="8" ySplit="5" topLeftCell="I21" activePane="bottomRight" state="frozen"/>
      <selection pane="topRight" activeCell="F1" sqref="F1"/>
      <selection pane="bottomLeft" activeCell="A6" sqref="A6"/>
      <selection pane="bottomRight" sqref="A1:XFD1048576"/>
    </sheetView>
  </sheetViews>
  <sheetFormatPr defaultColWidth="8.85546875" defaultRowHeight="12.75" outlineLevelRow="1" x14ac:dyDescent="0.2"/>
  <cols>
    <col min="1" max="3" width="0" style="2" hidden="1" customWidth="1"/>
    <col min="4" max="4" width="6.5703125" style="1" customWidth="1"/>
    <col min="5" max="5" width="19.28515625" style="2" customWidth="1"/>
    <col min="6" max="6" width="34.140625" style="2" customWidth="1"/>
    <col min="7" max="7" width="40.5703125" style="1" customWidth="1"/>
    <col min="8" max="8" width="13.85546875" style="2" hidden="1" customWidth="1"/>
    <col min="9" max="10" width="7.42578125" style="2" customWidth="1"/>
    <col min="11" max="11" width="11.140625" style="2" customWidth="1"/>
    <col min="12" max="12" width="7.7109375" style="2" customWidth="1"/>
    <col min="13" max="13" width="7.28515625" style="4" customWidth="1"/>
    <col min="14" max="15" width="7.85546875" style="2" customWidth="1"/>
    <col min="16" max="16" width="9.28515625" style="2" customWidth="1"/>
    <col min="17" max="17" width="8.85546875" style="2"/>
    <col min="18" max="18" width="7" style="4" customWidth="1"/>
    <col min="19" max="19" width="1" style="2" customWidth="1"/>
    <col min="20" max="20" width="10.85546875" style="2" customWidth="1"/>
    <col min="21" max="21" width="7.85546875" style="2" customWidth="1"/>
    <col min="22" max="22" width="8.140625" style="2" customWidth="1"/>
    <col min="23" max="23" width="2" style="2" customWidth="1"/>
    <col min="24" max="25" width="6.28515625" style="2" customWidth="1"/>
    <col min="26" max="16384" width="8.85546875" style="2"/>
  </cols>
  <sheetData>
    <row r="1" spans="4:27" ht="23.25" x14ac:dyDescent="0.35">
      <c r="I1" s="3"/>
    </row>
    <row r="2" spans="4:27" ht="24" thickBot="1" x14ac:dyDescent="0.4">
      <c r="E2" s="5"/>
      <c r="F2" s="5"/>
      <c r="G2" s="6"/>
      <c r="H2" s="5"/>
      <c r="I2" s="3"/>
      <c r="K2" s="7"/>
      <c r="L2" s="8"/>
      <c r="O2" s="9"/>
    </row>
    <row r="3" spans="4:27" ht="21" x14ac:dyDescent="0.35">
      <c r="E3" s="10"/>
      <c r="F3" s="10"/>
      <c r="G3" s="11"/>
      <c r="H3" s="10"/>
      <c r="I3" s="12"/>
      <c r="J3" s="13"/>
      <c r="T3" s="160" t="s">
        <v>11</v>
      </c>
      <c r="U3" s="161"/>
    </row>
    <row r="4" spans="4:27" ht="24" customHeight="1" thickBot="1" x14ac:dyDescent="0.45">
      <c r="I4" s="146"/>
      <c r="J4" s="146"/>
      <c r="K4" s="146"/>
      <c r="L4" s="146"/>
      <c r="M4" s="146"/>
      <c r="T4" s="163">
        <f ca="1">NOW()</f>
        <v>43032.418683564814</v>
      </c>
      <c r="U4" s="164"/>
      <c r="X4" s="1"/>
      <c r="Y4" s="1"/>
    </row>
    <row r="5" spans="4:27" s="24" customFormat="1" ht="31.5" customHeight="1" thickBot="1" x14ac:dyDescent="0.25">
      <c r="D5" s="14" t="s">
        <v>8</v>
      </c>
      <c r="E5" s="82" t="s">
        <v>17</v>
      </c>
      <c r="F5" s="15" t="s">
        <v>0</v>
      </c>
      <c r="G5" s="82" t="s">
        <v>16</v>
      </c>
      <c r="H5" s="16" t="s">
        <v>13</v>
      </c>
      <c r="I5" s="17" t="s">
        <v>1</v>
      </c>
      <c r="J5" s="18" t="s">
        <v>2</v>
      </c>
      <c r="K5" s="18" t="s">
        <v>3</v>
      </c>
      <c r="L5" s="18" t="s">
        <v>4</v>
      </c>
      <c r="M5" s="19" t="s">
        <v>5</v>
      </c>
      <c r="N5" s="17" t="s">
        <v>1</v>
      </c>
      <c r="O5" s="18" t="s">
        <v>2</v>
      </c>
      <c r="P5" s="18" t="s">
        <v>3</v>
      </c>
      <c r="Q5" s="18" t="s">
        <v>4</v>
      </c>
      <c r="R5" s="19" t="s">
        <v>5</v>
      </c>
      <c r="S5" s="2"/>
      <c r="T5" s="20" t="s">
        <v>6</v>
      </c>
      <c r="U5" s="21" t="s">
        <v>7</v>
      </c>
      <c r="V5" s="22" t="s">
        <v>12</v>
      </c>
      <c r="W5" s="2"/>
      <c r="X5" s="23" t="s">
        <v>9</v>
      </c>
      <c r="Y5" s="23" t="s">
        <v>10</v>
      </c>
    </row>
    <row r="6" spans="4:27" s="28" customFormat="1" ht="20.25" customHeight="1" thickBot="1" x14ac:dyDescent="0.25">
      <c r="D6" s="113"/>
      <c r="E6" s="109" t="s">
        <v>19</v>
      </c>
      <c r="F6" s="110"/>
      <c r="G6" s="111"/>
      <c r="H6" s="94"/>
      <c r="I6" s="152" t="s">
        <v>34</v>
      </c>
      <c r="J6" s="147"/>
      <c r="K6" s="147"/>
      <c r="L6" s="147"/>
      <c r="M6" s="148"/>
      <c r="N6" s="142" t="s">
        <v>35</v>
      </c>
      <c r="O6" s="147"/>
      <c r="P6" s="147"/>
      <c r="Q6" s="147"/>
      <c r="R6" s="148"/>
      <c r="S6" s="95"/>
      <c r="T6" s="145"/>
      <c r="U6" s="145"/>
      <c r="V6" s="97"/>
      <c r="W6" s="98"/>
      <c r="X6" s="99"/>
      <c r="Y6" s="100"/>
    </row>
    <row r="7" spans="4:27" s="28" customFormat="1" ht="20.25" customHeight="1" outlineLevel="1" x14ac:dyDescent="0.25">
      <c r="D7" s="122"/>
      <c r="E7" s="90" t="s">
        <v>29</v>
      </c>
      <c r="F7" s="90" t="s">
        <v>30</v>
      </c>
      <c r="G7" s="90" t="s">
        <v>31</v>
      </c>
      <c r="H7" s="67"/>
      <c r="I7" s="73">
        <v>164.5</v>
      </c>
      <c r="J7" s="74" t="e">
        <f>#REF!</f>
        <v>#REF!</v>
      </c>
      <c r="K7" s="40">
        <f>I7/X7</f>
        <v>0.63269230769230766</v>
      </c>
      <c r="L7" s="32">
        <v>1</v>
      </c>
      <c r="M7" s="33">
        <v>30</v>
      </c>
      <c r="N7" s="73">
        <v>153</v>
      </c>
      <c r="O7" s="74"/>
      <c r="P7" s="31">
        <f>IF(N7=0,0,((AVERAGE(N7:O7))/Y7))</f>
        <v>0.66521739130434787</v>
      </c>
      <c r="Q7" s="32">
        <v>1</v>
      </c>
      <c r="R7" s="33">
        <v>30</v>
      </c>
      <c r="T7" s="34">
        <f>R7+M7</f>
        <v>60</v>
      </c>
      <c r="U7" s="35">
        <v>1</v>
      </c>
      <c r="V7" s="36">
        <f>(K7+ P7)/2</f>
        <v>0.64895484949832771</v>
      </c>
      <c r="W7" s="2"/>
      <c r="X7" s="37">
        <v>260</v>
      </c>
      <c r="Y7" s="37">
        <v>230</v>
      </c>
    </row>
    <row r="8" spans="4:27" s="28" customFormat="1" ht="20.25" customHeight="1" outlineLevel="1" x14ac:dyDescent="0.25">
      <c r="D8" s="122"/>
      <c r="E8" s="90" t="s">
        <v>26</v>
      </c>
      <c r="F8" s="90" t="s">
        <v>27</v>
      </c>
      <c r="G8" s="90" t="s">
        <v>28</v>
      </c>
      <c r="H8" s="67"/>
      <c r="I8" s="73">
        <v>152</v>
      </c>
      <c r="J8" s="74" t="e">
        <f>#REF!</f>
        <v>#REF!</v>
      </c>
      <c r="K8" s="40">
        <f>I8/X8</f>
        <v>0.58461538461538465</v>
      </c>
      <c r="L8" s="41">
        <v>2</v>
      </c>
      <c r="M8" s="42">
        <v>29</v>
      </c>
      <c r="N8" s="73">
        <v>135.5</v>
      </c>
      <c r="O8" s="74"/>
      <c r="P8" s="40">
        <f>IF(N8=0,0,((AVERAGE(N8:O8))/Y8))</f>
        <v>0.58913043478260874</v>
      </c>
      <c r="Q8" s="41">
        <v>2</v>
      </c>
      <c r="R8" s="42">
        <v>29</v>
      </c>
      <c r="T8" s="43">
        <f>R8+M8</f>
        <v>58</v>
      </c>
      <c r="U8" s="44">
        <v>2</v>
      </c>
      <c r="V8" s="36">
        <f>(K8+ P8)/2</f>
        <v>0.58687290969899664</v>
      </c>
      <c r="W8" s="2"/>
      <c r="X8" s="37">
        <v>260</v>
      </c>
      <c r="Y8" s="37">
        <v>230</v>
      </c>
    </row>
    <row r="9" spans="4:27" s="28" customFormat="1" ht="20.25" customHeight="1" outlineLevel="1" x14ac:dyDescent="0.25">
      <c r="D9" s="122">
        <v>6975</v>
      </c>
      <c r="E9" s="90" t="s">
        <v>32</v>
      </c>
      <c r="F9" s="90" t="s">
        <v>33</v>
      </c>
      <c r="G9" s="83"/>
      <c r="H9" s="67"/>
      <c r="I9" s="73">
        <v>141</v>
      </c>
      <c r="J9" s="74" t="e">
        <f>#REF!</f>
        <v>#REF!</v>
      </c>
      <c r="K9" s="40">
        <f>I9/X9</f>
        <v>0.54230769230769227</v>
      </c>
      <c r="L9" s="41">
        <v>3</v>
      </c>
      <c r="M9" s="42">
        <v>28</v>
      </c>
      <c r="N9" s="73">
        <v>132</v>
      </c>
      <c r="O9" s="74"/>
      <c r="P9" s="40">
        <f>IF(N9=0,0,((AVERAGE(N9:O9))/Y9))</f>
        <v>0.57391304347826089</v>
      </c>
      <c r="Q9" s="41">
        <v>3</v>
      </c>
      <c r="R9" s="42">
        <v>28</v>
      </c>
      <c r="T9" s="43">
        <f>R9+M9</f>
        <v>56</v>
      </c>
      <c r="U9" s="44">
        <v>3</v>
      </c>
      <c r="V9" s="36">
        <f>(K9+ P9)/2</f>
        <v>0.55811036789297663</v>
      </c>
      <c r="W9" s="2"/>
      <c r="X9" s="37">
        <v>260</v>
      </c>
      <c r="Y9" s="37">
        <v>230</v>
      </c>
    </row>
    <row r="10" spans="4:27" s="28" customFormat="1" ht="20.25" customHeight="1" outlineLevel="1" thickBot="1" x14ac:dyDescent="0.3">
      <c r="D10" s="123"/>
      <c r="E10" s="83"/>
      <c r="F10" s="83"/>
      <c r="G10" s="83"/>
      <c r="H10" s="67"/>
      <c r="I10" s="87"/>
      <c r="J10" s="87"/>
      <c r="K10" s="40">
        <f t="shared" ref="K10" si="0">I10/X10</f>
        <v>0</v>
      </c>
      <c r="L10" s="41"/>
      <c r="M10" s="42"/>
      <c r="N10" s="73"/>
      <c r="O10" s="74"/>
      <c r="P10" s="40">
        <f>IF(N10=0,0,((AVERAGE(N10:O10))/Y10))</f>
        <v>0</v>
      </c>
      <c r="Q10" s="41"/>
      <c r="R10" s="42"/>
      <c r="T10" s="43">
        <f t="shared" ref="T10" si="1">R10+M10</f>
        <v>0</v>
      </c>
      <c r="U10" s="44"/>
      <c r="V10" s="36">
        <f t="shared" ref="V10" si="2">(K10+ P10)/2</f>
        <v>0</v>
      </c>
      <c r="W10" s="2"/>
      <c r="X10" s="37">
        <v>260</v>
      </c>
      <c r="Y10" s="37">
        <v>230</v>
      </c>
    </row>
    <row r="11" spans="4:27" s="28" customFormat="1" ht="20.25" customHeight="1" thickBot="1" x14ac:dyDescent="0.25">
      <c r="D11" s="118"/>
      <c r="E11" s="119" t="s">
        <v>20</v>
      </c>
      <c r="F11" s="120"/>
      <c r="G11" s="121"/>
      <c r="H11" s="94"/>
      <c r="I11" s="142" t="s">
        <v>39</v>
      </c>
      <c r="J11" s="147"/>
      <c r="K11" s="147"/>
      <c r="L11" s="147"/>
      <c r="M11" s="148"/>
      <c r="N11" s="152" t="s">
        <v>40</v>
      </c>
      <c r="O11" s="147"/>
      <c r="P11" s="147"/>
      <c r="Q11" s="147"/>
      <c r="R11" s="148"/>
      <c r="S11" s="95"/>
      <c r="T11" s="145"/>
      <c r="U11" s="145"/>
      <c r="V11" s="101"/>
      <c r="W11" s="98"/>
      <c r="X11" s="102"/>
      <c r="Y11" s="103"/>
    </row>
    <row r="12" spans="4:27" s="53" customFormat="1" ht="20.25" customHeight="1" outlineLevel="1" x14ac:dyDescent="0.25">
      <c r="D12" s="80"/>
      <c r="E12" s="81"/>
      <c r="F12" s="81"/>
      <c r="G12" s="81"/>
      <c r="H12" s="67"/>
      <c r="I12" s="73"/>
      <c r="J12" s="77"/>
      <c r="K12" s="31">
        <f>IF(I12=0,0,((AVERAGE(I12:J12))/X12))</f>
        <v>0</v>
      </c>
      <c r="L12" s="32"/>
      <c r="M12" s="33"/>
      <c r="N12" s="73"/>
      <c r="O12" s="74"/>
      <c r="P12" s="31">
        <f>IF(N12=0,0,((AVERAGE(N12:O12))/Y12))</f>
        <v>0</v>
      </c>
      <c r="Q12" s="32"/>
      <c r="R12" s="33"/>
      <c r="S12" s="28"/>
      <c r="T12" s="34">
        <f t="shared" ref="T12:T14" si="3">R12+M12</f>
        <v>0</v>
      </c>
      <c r="U12" s="35"/>
      <c r="V12" s="36">
        <f t="shared" ref="V12:V14" si="4">(K12+ P12)/2</f>
        <v>0</v>
      </c>
      <c r="W12" s="2"/>
      <c r="X12" s="37">
        <v>350</v>
      </c>
      <c r="Y12" s="37">
        <v>290</v>
      </c>
      <c r="Z12" s="28"/>
      <c r="AA12" s="28"/>
    </row>
    <row r="13" spans="4:27" s="28" customFormat="1" ht="20.25" customHeight="1" outlineLevel="1" x14ac:dyDescent="0.25">
      <c r="D13" s="78">
        <v>7204</v>
      </c>
      <c r="E13" s="90" t="s">
        <v>36</v>
      </c>
      <c r="F13" s="117" t="s">
        <v>37</v>
      </c>
      <c r="G13" s="90" t="s">
        <v>38</v>
      </c>
      <c r="H13" s="67"/>
      <c r="I13" s="72">
        <v>193.5</v>
      </c>
      <c r="J13" s="75"/>
      <c r="K13" s="40">
        <f>IF(I13=0,0,((AVERAGE(I13:J13))/X13))</f>
        <v>0.55285714285714282</v>
      </c>
      <c r="L13" s="41">
        <v>1</v>
      </c>
      <c r="M13" s="42">
        <v>30</v>
      </c>
      <c r="N13" s="72">
        <v>149</v>
      </c>
      <c r="O13" s="75">
        <v>165</v>
      </c>
      <c r="P13" s="40">
        <f>IF(N13=0,0,((AVERAGE(N13:O13))/Y13))</f>
        <v>0.54137931034482756</v>
      </c>
      <c r="Q13" s="76">
        <v>1</v>
      </c>
      <c r="R13" s="42">
        <v>30</v>
      </c>
      <c r="T13" s="43">
        <f t="shared" si="3"/>
        <v>60</v>
      </c>
      <c r="U13" s="44">
        <v>1</v>
      </c>
      <c r="V13" s="36">
        <f t="shared" si="4"/>
        <v>0.54711822660098519</v>
      </c>
      <c r="W13" s="2"/>
      <c r="X13" s="37">
        <v>350</v>
      </c>
      <c r="Y13" s="37">
        <v>290</v>
      </c>
    </row>
    <row r="14" spans="4:27" s="28" customFormat="1" ht="20.25" customHeight="1" outlineLevel="1" thickBot="1" x14ac:dyDescent="0.3">
      <c r="D14" s="78"/>
      <c r="E14" s="79"/>
      <c r="F14" s="79"/>
      <c r="G14" s="79"/>
      <c r="H14" s="67"/>
      <c r="I14" s="72"/>
      <c r="J14" s="75"/>
      <c r="K14" s="40">
        <f>IF(I14=0,0,((AVERAGE(I14:J14))/X14))</f>
        <v>0</v>
      </c>
      <c r="L14" s="41"/>
      <c r="M14" s="42"/>
      <c r="N14" s="72"/>
      <c r="O14" s="75"/>
      <c r="P14" s="40">
        <f>IF(N14=0,0,((AVERAGE(N14:O14))/Y14))</f>
        <v>0</v>
      </c>
      <c r="Q14" s="41"/>
      <c r="R14" s="42"/>
      <c r="T14" s="43">
        <f t="shared" si="3"/>
        <v>0</v>
      </c>
      <c r="U14" s="44"/>
      <c r="V14" s="36">
        <f t="shared" si="4"/>
        <v>0</v>
      </c>
      <c r="W14" s="2"/>
      <c r="X14" s="37">
        <v>350</v>
      </c>
      <c r="Y14" s="37">
        <v>290</v>
      </c>
    </row>
    <row r="15" spans="4:27" s="28" customFormat="1" ht="20.25" customHeight="1" thickBot="1" x14ac:dyDescent="0.25">
      <c r="D15" s="93"/>
      <c r="E15" s="109" t="s">
        <v>21</v>
      </c>
      <c r="F15" s="110"/>
      <c r="G15" s="111"/>
      <c r="H15" s="115"/>
      <c r="I15" s="149" t="s">
        <v>74</v>
      </c>
      <c r="J15" s="150"/>
      <c r="K15" s="150"/>
      <c r="L15" s="150"/>
      <c r="M15" s="151"/>
      <c r="N15" s="152" t="s">
        <v>14</v>
      </c>
      <c r="O15" s="150"/>
      <c r="P15" s="150"/>
      <c r="Q15" s="150"/>
      <c r="R15" s="151"/>
      <c r="S15" s="95"/>
      <c r="T15" s="145"/>
      <c r="U15" s="145"/>
      <c r="V15" s="101"/>
      <c r="W15" s="98"/>
      <c r="X15" s="102"/>
      <c r="Y15" s="103"/>
    </row>
    <row r="16" spans="4:27" s="28" customFormat="1" ht="20.25" customHeight="1" outlineLevel="1" x14ac:dyDescent="0.2">
      <c r="D16" s="78">
        <v>7120</v>
      </c>
      <c r="E16" s="90" t="s">
        <v>43</v>
      </c>
      <c r="F16" s="90" t="s">
        <v>44</v>
      </c>
      <c r="G16" s="134" t="s">
        <v>45</v>
      </c>
      <c r="H16" s="90"/>
      <c r="I16" s="87">
        <v>162</v>
      </c>
      <c r="J16" s="74"/>
      <c r="K16" s="31">
        <f t="shared" ref="K16:K36" si="5">IF(I16=0,0,((AVERAGE(I16:J16))/X16))</f>
        <v>0.62307692307692308</v>
      </c>
      <c r="L16" s="32">
        <v>1</v>
      </c>
      <c r="M16" s="33">
        <v>30</v>
      </c>
      <c r="N16" s="73">
        <v>163.5</v>
      </c>
      <c r="O16" s="74"/>
      <c r="P16" s="31">
        <f t="shared" ref="P16:P37" si="6">IF(N16=0,0,((AVERAGE(N16:O16))/Y16))</f>
        <v>0.71086956521739131</v>
      </c>
      <c r="Q16" s="32">
        <v>1</v>
      </c>
      <c r="R16" s="33">
        <v>30</v>
      </c>
      <c r="T16" s="138">
        <f t="shared" ref="T16:T36" si="7">R16+M16</f>
        <v>60</v>
      </c>
      <c r="U16" s="35">
        <v>1</v>
      </c>
      <c r="V16" s="36">
        <f t="shared" ref="V16:V36" si="8">(K16+ P16)/2</f>
        <v>0.6669732441471572</v>
      </c>
      <c r="W16" s="2"/>
      <c r="X16" s="57">
        <v>260</v>
      </c>
      <c r="Y16" s="57">
        <v>230</v>
      </c>
      <c r="Z16" s="64"/>
      <c r="AA16" s="64"/>
    </row>
    <row r="17" spans="1:27" s="28" customFormat="1" ht="20.25" customHeight="1" outlineLevel="1" x14ac:dyDescent="0.2">
      <c r="A17" s="55"/>
      <c r="B17" s="55"/>
      <c r="C17" s="55"/>
      <c r="D17" s="78">
        <v>6970</v>
      </c>
      <c r="E17" s="90" t="s">
        <v>55</v>
      </c>
      <c r="F17" s="90" t="s">
        <v>56</v>
      </c>
      <c r="G17" s="134" t="s">
        <v>28</v>
      </c>
      <c r="H17" s="90"/>
      <c r="I17" s="87">
        <v>160</v>
      </c>
      <c r="J17" s="75"/>
      <c r="K17" s="40">
        <f t="shared" si="5"/>
        <v>0.61538461538461542</v>
      </c>
      <c r="L17" s="41">
        <v>3</v>
      </c>
      <c r="M17" s="42">
        <v>28</v>
      </c>
      <c r="N17" s="72">
        <v>153</v>
      </c>
      <c r="O17" s="75"/>
      <c r="P17" s="40">
        <f t="shared" si="6"/>
        <v>0.66521739130434787</v>
      </c>
      <c r="Q17" s="41">
        <v>4</v>
      </c>
      <c r="R17" s="42">
        <v>27</v>
      </c>
      <c r="T17" s="43">
        <f t="shared" si="7"/>
        <v>55</v>
      </c>
      <c r="U17" s="44">
        <v>2</v>
      </c>
      <c r="V17" s="36">
        <f t="shared" si="8"/>
        <v>0.64030100334448159</v>
      </c>
      <c r="W17" s="2"/>
      <c r="X17" s="57">
        <v>260</v>
      </c>
      <c r="Y17" s="57">
        <v>230</v>
      </c>
    </row>
    <row r="18" spans="1:27" s="28" customFormat="1" ht="20.25" customHeight="1" outlineLevel="1" x14ac:dyDescent="0.2">
      <c r="A18" s="62"/>
      <c r="B18" s="62"/>
      <c r="C18" s="62"/>
      <c r="D18" s="135">
        <v>7278</v>
      </c>
      <c r="E18" s="90" t="s">
        <v>125</v>
      </c>
      <c r="F18" s="90" t="s">
        <v>126</v>
      </c>
      <c r="G18" s="134" t="s">
        <v>67</v>
      </c>
      <c r="H18" s="90"/>
      <c r="I18" s="90">
        <v>153</v>
      </c>
      <c r="J18" s="75"/>
      <c r="K18" s="40">
        <f t="shared" si="5"/>
        <v>0.58846153846153848</v>
      </c>
      <c r="L18" s="41">
        <v>5</v>
      </c>
      <c r="M18" s="42">
        <v>26</v>
      </c>
      <c r="N18" s="72">
        <v>156</v>
      </c>
      <c r="O18" s="75"/>
      <c r="P18" s="40">
        <f t="shared" si="6"/>
        <v>0.67826086956521736</v>
      </c>
      <c r="Q18" s="41">
        <v>2</v>
      </c>
      <c r="R18" s="42">
        <v>29</v>
      </c>
      <c r="T18" s="43">
        <f t="shared" si="7"/>
        <v>55</v>
      </c>
      <c r="U18" s="44">
        <v>3</v>
      </c>
      <c r="V18" s="36">
        <f t="shared" si="8"/>
        <v>0.63336120401337792</v>
      </c>
      <c r="W18" s="2"/>
      <c r="X18" s="57">
        <v>260</v>
      </c>
      <c r="Y18" s="57">
        <v>230</v>
      </c>
      <c r="Z18" s="64"/>
      <c r="AA18" s="64"/>
    </row>
    <row r="19" spans="1:27" s="28" customFormat="1" ht="20.25" customHeight="1" outlineLevel="1" x14ac:dyDescent="0.2">
      <c r="D19" s="78">
        <v>7405</v>
      </c>
      <c r="E19" s="90" t="s">
        <v>52</v>
      </c>
      <c r="F19" s="90" t="s">
        <v>53</v>
      </c>
      <c r="G19" s="134" t="s">
        <v>54</v>
      </c>
      <c r="H19" s="90"/>
      <c r="I19" s="87">
        <v>160</v>
      </c>
      <c r="J19" s="75"/>
      <c r="K19" s="40">
        <f t="shared" si="5"/>
        <v>0.61538461538461542</v>
      </c>
      <c r="L19" s="41">
        <v>2</v>
      </c>
      <c r="M19" s="42">
        <v>29</v>
      </c>
      <c r="N19" s="72">
        <v>151</v>
      </c>
      <c r="O19" s="75"/>
      <c r="P19" s="40">
        <f t="shared" si="6"/>
        <v>0.65652173913043477</v>
      </c>
      <c r="Q19" s="41">
        <v>6</v>
      </c>
      <c r="R19" s="42">
        <v>25</v>
      </c>
      <c r="T19" s="43">
        <f t="shared" si="7"/>
        <v>54</v>
      </c>
      <c r="U19" s="44">
        <v>4</v>
      </c>
      <c r="V19" s="36">
        <f t="shared" si="8"/>
        <v>0.63595317725752509</v>
      </c>
      <c r="W19" s="2"/>
      <c r="X19" s="57">
        <v>260</v>
      </c>
      <c r="Y19" s="57">
        <v>230</v>
      </c>
      <c r="Z19" s="55"/>
      <c r="AA19" s="55"/>
    </row>
    <row r="20" spans="1:27" s="28" customFormat="1" ht="20.25" customHeight="1" outlineLevel="1" x14ac:dyDescent="0.2">
      <c r="D20" s="78"/>
      <c r="E20" s="90" t="s">
        <v>62</v>
      </c>
      <c r="F20" s="90" t="s">
        <v>63</v>
      </c>
      <c r="G20" s="134" t="s">
        <v>64</v>
      </c>
      <c r="H20" s="92"/>
      <c r="I20" s="87">
        <v>149.5</v>
      </c>
      <c r="J20" s="75"/>
      <c r="K20" s="40">
        <f t="shared" si="5"/>
        <v>0.57499999999999996</v>
      </c>
      <c r="L20" s="76">
        <v>7</v>
      </c>
      <c r="M20" s="42">
        <v>24</v>
      </c>
      <c r="N20" s="72">
        <v>153.5</v>
      </c>
      <c r="O20" s="75"/>
      <c r="P20" s="40">
        <f t="shared" si="6"/>
        <v>0.66739130434782612</v>
      </c>
      <c r="Q20" s="41">
        <v>3</v>
      </c>
      <c r="R20" s="42">
        <v>28</v>
      </c>
      <c r="T20" s="43">
        <f t="shared" si="7"/>
        <v>52</v>
      </c>
      <c r="U20" s="44">
        <v>5</v>
      </c>
      <c r="V20" s="36">
        <f t="shared" si="8"/>
        <v>0.62119565217391304</v>
      </c>
      <c r="W20" s="2"/>
      <c r="X20" s="57">
        <v>260</v>
      </c>
      <c r="Y20" s="57">
        <v>230</v>
      </c>
    </row>
    <row r="21" spans="1:27" s="55" customFormat="1" ht="20.25" customHeight="1" outlineLevel="1" x14ac:dyDescent="0.2">
      <c r="A21" s="58"/>
      <c r="B21" s="58"/>
      <c r="C21" s="58"/>
      <c r="D21" s="78">
        <v>7285</v>
      </c>
      <c r="E21" s="90" t="s">
        <v>68</v>
      </c>
      <c r="F21" s="90" t="s">
        <v>69</v>
      </c>
      <c r="G21" s="134" t="s">
        <v>70</v>
      </c>
      <c r="H21" s="92"/>
      <c r="I21" s="87">
        <v>157.5</v>
      </c>
      <c r="J21" s="75"/>
      <c r="K21" s="40">
        <f t="shared" si="5"/>
        <v>0.60576923076923073</v>
      </c>
      <c r="L21" s="41">
        <v>4</v>
      </c>
      <c r="M21" s="42">
        <v>27</v>
      </c>
      <c r="N21" s="72">
        <v>149.5</v>
      </c>
      <c r="O21" s="75"/>
      <c r="P21" s="40">
        <f t="shared" si="6"/>
        <v>0.65</v>
      </c>
      <c r="Q21" s="41">
        <v>7</v>
      </c>
      <c r="R21" s="42">
        <v>24</v>
      </c>
      <c r="S21" s="28"/>
      <c r="T21" s="43">
        <f t="shared" si="7"/>
        <v>51</v>
      </c>
      <c r="U21" s="44">
        <v>6</v>
      </c>
      <c r="V21" s="36">
        <f t="shared" si="8"/>
        <v>0.62788461538461537</v>
      </c>
      <c r="W21" s="2"/>
      <c r="X21" s="57">
        <v>260</v>
      </c>
      <c r="Y21" s="57">
        <v>230</v>
      </c>
      <c r="Z21" s="64"/>
      <c r="AA21" s="64"/>
    </row>
    <row r="22" spans="1:27" s="28" customFormat="1" ht="20.25" customHeight="1" outlineLevel="1" x14ac:dyDescent="0.2">
      <c r="A22" s="62"/>
      <c r="B22" s="62"/>
      <c r="C22" s="62"/>
      <c r="D22" s="135">
        <v>6968</v>
      </c>
      <c r="E22" s="90" t="s">
        <v>117</v>
      </c>
      <c r="F22" s="90" t="s">
        <v>118</v>
      </c>
      <c r="G22" s="134" t="s">
        <v>28</v>
      </c>
      <c r="H22" s="90"/>
      <c r="I22" s="90">
        <v>144.5</v>
      </c>
      <c r="J22" s="75"/>
      <c r="K22" s="40">
        <f t="shared" si="5"/>
        <v>0.55576923076923079</v>
      </c>
      <c r="L22" s="41">
        <v>10</v>
      </c>
      <c r="M22" s="42">
        <v>21</v>
      </c>
      <c r="N22" s="72">
        <v>153</v>
      </c>
      <c r="O22" s="75"/>
      <c r="P22" s="40">
        <f t="shared" si="6"/>
        <v>0.66521739130434787</v>
      </c>
      <c r="Q22" s="41">
        <v>5</v>
      </c>
      <c r="R22" s="42">
        <v>26</v>
      </c>
      <c r="T22" s="43">
        <f t="shared" si="7"/>
        <v>47</v>
      </c>
      <c r="U22" s="44">
        <v>7</v>
      </c>
      <c r="V22" s="36">
        <f t="shared" si="8"/>
        <v>0.61049331103678939</v>
      </c>
      <c r="W22" s="2"/>
      <c r="X22" s="57">
        <v>260</v>
      </c>
      <c r="Y22" s="57">
        <v>230</v>
      </c>
      <c r="Z22" s="64"/>
      <c r="AA22" s="64"/>
    </row>
    <row r="23" spans="1:27" s="28" customFormat="1" ht="20.25" customHeight="1" outlineLevel="1" x14ac:dyDescent="0.2">
      <c r="A23" s="62"/>
      <c r="B23" s="62"/>
      <c r="C23" s="62"/>
      <c r="D23" s="135">
        <v>7408</v>
      </c>
      <c r="E23" s="90" t="s">
        <v>49</v>
      </c>
      <c r="F23" s="90" t="s">
        <v>124</v>
      </c>
      <c r="G23" s="134" t="s">
        <v>51</v>
      </c>
      <c r="H23" s="90"/>
      <c r="I23" s="90">
        <v>150</v>
      </c>
      <c r="J23" s="75"/>
      <c r="K23" s="40">
        <f t="shared" si="5"/>
        <v>0.57692307692307687</v>
      </c>
      <c r="L23" s="41">
        <v>6</v>
      </c>
      <c r="M23" s="42">
        <v>25</v>
      </c>
      <c r="N23" s="72">
        <v>143</v>
      </c>
      <c r="O23" s="75"/>
      <c r="P23" s="40">
        <f t="shared" si="6"/>
        <v>0.62173913043478257</v>
      </c>
      <c r="Q23" s="41">
        <v>10</v>
      </c>
      <c r="R23" s="42">
        <v>21</v>
      </c>
      <c r="T23" s="43">
        <f t="shared" si="7"/>
        <v>46</v>
      </c>
      <c r="U23" s="44">
        <v>8</v>
      </c>
      <c r="V23" s="36">
        <f t="shared" si="8"/>
        <v>0.59933110367892972</v>
      </c>
      <c r="W23" s="2"/>
      <c r="X23" s="57">
        <v>260</v>
      </c>
      <c r="Y23" s="57">
        <v>230</v>
      </c>
      <c r="Z23" s="64"/>
      <c r="AA23" s="64"/>
    </row>
    <row r="24" spans="1:27" s="28" customFormat="1" ht="20.25" customHeight="1" outlineLevel="1" x14ac:dyDescent="0.2">
      <c r="D24" s="78">
        <v>7195</v>
      </c>
      <c r="E24" s="90" t="s">
        <v>57</v>
      </c>
      <c r="F24" s="90" t="s">
        <v>58</v>
      </c>
      <c r="G24" s="90" t="s">
        <v>59</v>
      </c>
      <c r="H24" s="90"/>
      <c r="I24" s="87">
        <v>147.5</v>
      </c>
      <c r="J24" s="75"/>
      <c r="K24" s="40">
        <f t="shared" si="5"/>
        <v>0.56730769230769229</v>
      </c>
      <c r="L24" s="41">
        <v>8</v>
      </c>
      <c r="M24" s="42">
        <v>23</v>
      </c>
      <c r="N24" s="72">
        <v>140.5</v>
      </c>
      <c r="O24" s="75"/>
      <c r="P24" s="40">
        <f t="shared" si="6"/>
        <v>0.61086956521739133</v>
      </c>
      <c r="Q24" s="41">
        <v>12</v>
      </c>
      <c r="R24" s="42">
        <v>19</v>
      </c>
      <c r="T24" s="43">
        <f t="shared" si="7"/>
        <v>42</v>
      </c>
      <c r="U24" s="44">
        <v>9</v>
      </c>
      <c r="V24" s="36">
        <f t="shared" si="8"/>
        <v>0.58908862876254187</v>
      </c>
      <c r="W24" s="2"/>
      <c r="X24" s="57">
        <v>260</v>
      </c>
      <c r="Y24" s="57">
        <v>230</v>
      </c>
    </row>
    <row r="25" spans="1:27" s="55" customFormat="1" ht="20.25" customHeight="1" outlineLevel="1" x14ac:dyDescent="0.2">
      <c r="A25" s="28"/>
      <c r="B25" s="28"/>
      <c r="C25" s="28"/>
      <c r="D25" s="78">
        <v>5315</v>
      </c>
      <c r="E25" s="90" t="s">
        <v>41</v>
      </c>
      <c r="F25" s="90" t="s">
        <v>42</v>
      </c>
      <c r="G25" s="90" t="s">
        <v>28</v>
      </c>
      <c r="H25" s="90"/>
      <c r="I25" s="87">
        <v>143</v>
      </c>
      <c r="J25" s="75"/>
      <c r="K25" s="40">
        <f t="shared" si="5"/>
        <v>0.55000000000000004</v>
      </c>
      <c r="L25" s="76">
        <v>12</v>
      </c>
      <c r="M25" s="42">
        <v>19</v>
      </c>
      <c r="N25" s="72">
        <v>143</v>
      </c>
      <c r="O25" s="75"/>
      <c r="P25" s="40">
        <f t="shared" si="6"/>
        <v>0.62173913043478257</v>
      </c>
      <c r="Q25" s="41">
        <v>9</v>
      </c>
      <c r="R25" s="42">
        <v>22</v>
      </c>
      <c r="S25" s="28"/>
      <c r="T25" s="43">
        <f t="shared" si="7"/>
        <v>41</v>
      </c>
      <c r="U25" s="44">
        <v>10</v>
      </c>
      <c r="V25" s="36">
        <f t="shared" si="8"/>
        <v>0.58586956521739131</v>
      </c>
      <c r="W25" s="2"/>
      <c r="X25" s="57">
        <v>260</v>
      </c>
      <c r="Y25" s="57">
        <v>230</v>
      </c>
      <c r="Z25" s="58"/>
      <c r="AA25" s="58"/>
    </row>
    <row r="26" spans="1:27" s="58" customFormat="1" ht="20.25" customHeight="1" outlineLevel="1" x14ac:dyDescent="0.2">
      <c r="A26" s="62"/>
      <c r="B26" s="62"/>
      <c r="C26" s="62"/>
      <c r="D26" s="136">
        <v>6382</v>
      </c>
      <c r="E26" s="90" t="s">
        <v>65</v>
      </c>
      <c r="F26" s="90" t="s">
        <v>123</v>
      </c>
      <c r="G26" s="90" t="s">
        <v>67</v>
      </c>
      <c r="H26" s="90"/>
      <c r="I26" s="90">
        <v>144</v>
      </c>
      <c r="J26" s="75"/>
      <c r="K26" s="40">
        <f t="shared" si="5"/>
        <v>0.55384615384615388</v>
      </c>
      <c r="L26" s="41">
        <v>111</v>
      </c>
      <c r="M26" s="42">
        <v>20</v>
      </c>
      <c r="N26" s="72">
        <v>141.5</v>
      </c>
      <c r="O26" s="75"/>
      <c r="P26" s="40">
        <f t="shared" si="6"/>
        <v>0.61521739130434783</v>
      </c>
      <c r="Q26" s="41">
        <v>11</v>
      </c>
      <c r="R26" s="42">
        <v>20</v>
      </c>
      <c r="S26" s="28"/>
      <c r="T26" s="43">
        <f t="shared" si="7"/>
        <v>40</v>
      </c>
      <c r="U26" s="44">
        <v>11</v>
      </c>
      <c r="V26" s="36">
        <f t="shared" si="8"/>
        <v>0.5845317725752508</v>
      </c>
      <c r="W26" s="2"/>
      <c r="X26" s="57">
        <v>260</v>
      </c>
      <c r="Y26" s="57">
        <v>230</v>
      </c>
      <c r="Z26" s="64"/>
      <c r="AA26" s="64"/>
    </row>
    <row r="27" spans="1:27" s="62" customFormat="1" ht="20.25" customHeight="1" outlineLevel="1" x14ac:dyDescent="0.2">
      <c r="D27" s="130">
        <v>7172</v>
      </c>
      <c r="E27" s="90" t="s">
        <v>86</v>
      </c>
      <c r="F27" s="90" t="s">
        <v>127</v>
      </c>
      <c r="G27" s="90" t="s">
        <v>28</v>
      </c>
      <c r="H27" s="90"/>
      <c r="I27" s="92">
        <v>146.5</v>
      </c>
      <c r="J27" s="75"/>
      <c r="K27" s="40">
        <f t="shared" si="5"/>
        <v>0.56346153846153846</v>
      </c>
      <c r="L27" s="41">
        <v>9</v>
      </c>
      <c r="M27" s="42">
        <v>22</v>
      </c>
      <c r="N27" s="72">
        <v>137</v>
      </c>
      <c r="O27" s="75"/>
      <c r="P27" s="40">
        <f t="shared" si="6"/>
        <v>0.59565217391304348</v>
      </c>
      <c r="Q27" s="41">
        <v>15</v>
      </c>
      <c r="R27" s="42">
        <v>16</v>
      </c>
      <c r="S27" s="28"/>
      <c r="T27" s="43">
        <f t="shared" si="7"/>
        <v>38</v>
      </c>
      <c r="U27" s="44">
        <v>12</v>
      </c>
      <c r="V27" s="36">
        <f t="shared" si="8"/>
        <v>0.57955685618729103</v>
      </c>
      <c r="W27" s="2"/>
      <c r="X27" s="57">
        <v>260</v>
      </c>
      <c r="Y27" s="57">
        <v>230</v>
      </c>
      <c r="Z27" s="64"/>
      <c r="AA27" s="64"/>
    </row>
    <row r="28" spans="1:27" s="62" customFormat="1" ht="20.25" customHeight="1" outlineLevel="1" x14ac:dyDescent="0.2">
      <c r="D28" s="130">
        <v>7052</v>
      </c>
      <c r="E28" s="90" t="s">
        <v>130</v>
      </c>
      <c r="F28" s="90" t="s">
        <v>131</v>
      </c>
      <c r="G28" s="90" t="s">
        <v>48</v>
      </c>
      <c r="H28" s="90"/>
      <c r="I28" s="92">
        <v>138</v>
      </c>
      <c r="J28" s="87"/>
      <c r="K28" s="40">
        <f t="shared" si="5"/>
        <v>0.53076923076923077</v>
      </c>
      <c r="L28" s="125">
        <v>17</v>
      </c>
      <c r="M28" s="42">
        <v>14</v>
      </c>
      <c r="N28" s="124">
        <v>143.5</v>
      </c>
      <c r="O28" s="87"/>
      <c r="P28" s="40">
        <f t="shared" si="6"/>
        <v>0.62391304347826082</v>
      </c>
      <c r="Q28" s="41">
        <v>8</v>
      </c>
      <c r="R28" s="42">
        <v>23</v>
      </c>
      <c r="S28" s="28"/>
      <c r="T28" s="43">
        <f t="shared" si="7"/>
        <v>37</v>
      </c>
      <c r="U28" s="127">
        <v>13</v>
      </c>
      <c r="V28" s="36">
        <f t="shared" si="8"/>
        <v>0.5773411371237458</v>
      </c>
      <c r="W28" s="2"/>
      <c r="X28" s="57">
        <v>260</v>
      </c>
      <c r="Y28" s="57">
        <v>230</v>
      </c>
      <c r="Z28" s="64"/>
      <c r="AA28" s="64"/>
    </row>
    <row r="29" spans="1:27" s="62" customFormat="1" ht="20.25" customHeight="1" outlineLevel="1" x14ac:dyDescent="0.2">
      <c r="D29" s="130">
        <v>6721</v>
      </c>
      <c r="E29" s="90" t="s">
        <v>121</v>
      </c>
      <c r="F29" s="90" t="s">
        <v>122</v>
      </c>
      <c r="G29" s="90" t="s">
        <v>28</v>
      </c>
      <c r="H29" s="90"/>
      <c r="I29" s="90">
        <v>139.5</v>
      </c>
      <c r="J29" s="87"/>
      <c r="K29" s="40">
        <f t="shared" si="5"/>
        <v>0.53653846153846152</v>
      </c>
      <c r="L29" s="125">
        <v>15</v>
      </c>
      <c r="M29" s="42">
        <v>15.5</v>
      </c>
      <c r="N29" s="124">
        <v>139</v>
      </c>
      <c r="O29" s="87"/>
      <c r="P29" s="40">
        <f t="shared" si="6"/>
        <v>0.60434782608695647</v>
      </c>
      <c r="Q29" s="41">
        <v>13</v>
      </c>
      <c r="R29" s="42">
        <v>18</v>
      </c>
      <c r="S29" s="28"/>
      <c r="T29" s="43">
        <f t="shared" si="7"/>
        <v>33.5</v>
      </c>
      <c r="U29" s="127">
        <v>14</v>
      </c>
      <c r="V29" s="36">
        <f t="shared" si="8"/>
        <v>0.570443143812709</v>
      </c>
      <c r="W29" s="2"/>
      <c r="X29" s="57">
        <v>260</v>
      </c>
      <c r="Y29" s="57">
        <v>230</v>
      </c>
      <c r="Z29" s="64"/>
      <c r="AA29" s="64"/>
    </row>
    <row r="30" spans="1:27" s="62" customFormat="1" ht="20.25" customHeight="1" outlineLevel="1" x14ac:dyDescent="0.2">
      <c r="D30" s="130">
        <v>5036</v>
      </c>
      <c r="E30" s="90" t="s">
        <v>43</v>
      </c>
      <c r="F30" s="90" t="s">
        <v>119</v>
      </c>
      <c r="G30" s="90" t="s">
        <v>120</v>
      </c>
      <c r="H30" s="90"/>
      <c r="I30" s="90">
        <v>141.5</v>
      </c>
      <c r="J30" s="87"/>
      <c r="K30" s="40">
        <f t="shared" si="5"/>
        <v>0.54423076923076918</v>
      </c>
      <c r="L30" s="125">
        <v>14</v>
      </c>
      <c r="M30" s="42">
        <v>17</v>
      </c>
      <c r="N30" s="124">
        <v>136.5</v>
      </c>
      <c r="O30" s="87"/>
      <c r="P30" s="40">
        <f t="shared" si="6"/>
        <v>0.59347826086956523</v>
      </c>
      <c r="Q30" s="41">
        <v>16</v>
      </c>
      <c r="R30" s="42">
        <v>15</v>
      </c>
      <c r="S30" s="28"/>
      <c r="T30" s="43">
        <f t="shared" si="7"/>
        <v>32</v>
      </c>
      <c r="U30" s="127">
        <v>15</v>
      </c>
      <c r="V30" s="36">
        <f t="shared" si="8"/>
        <v>0.56885451505016715</v>
      </c>
      <c r="W30" s="2"/>
      <c r="X30" s="57">
        <v>260</v>
      </c>
      <c r="Y30" s="57">
        <v>230</v>
      </c>
      <c r="Z30" s="64"/>
      <c r="AA30" s="64"/>
    </row>
    <row r="31" spans="1:27" s="62" customFormat="1" ht="20.25" customHeight="1" outlineLevel="1" x14ac:dyDescent="0.2">
      <c r="D31" s="89"/>
      <c r="E31" s="91" t="s">
        <v>71</v>
      </c>
      <c r="F31" s="91" t="s">
        <v>72</v>
      </c>
      <c r="G31" s="91" t="s">
        <v>73</v>
      </c>
      <c r="H31" s="92"/>
      <c r="I31" s="87">
        <v>142</v>
      </c>
      <c r="J31" s="87"/>
      <c r="K31" s="40">
        <f t="shared" si="5"/>
        <v>0.5461538461538461</v>
      </c>
      <c r="L31" s="125">
        <v>13</v>
      </c>
      <c r="M31" s="42">
        <v>18</v>
      </c>
      <c r="N31" s="124">
        <v>134</v>
      </c>
      <c r="O31" s="87"/>
      <c r="P31" s="40">
        <f t="shared" si="6"/>
        <v>0.58260869565217388</v>
      </c>
      <c r="Q31" s="41">
        <v>17</v>
      </c>
      <c r="R31" s="42">
        <v>14</v>
      </c>
      <c r="S31" s="28"/>
      <c r="T31" s="43">
        <f t="shared" si="7"/>
        <v>32</v>
      </c>
      <c r="U31" s="127">
        <v>16</v>
      </c>
      <c r="V31" s="36">
        <f t="shared" si="8"/>
        <v>0.56438127090301005</v>
      </c>
      <c r="W31" s="2"/>
      <c r="X31" s="57">
        <v>260</v>
      </c>
      <c r="Y31" s="57">
        <v>230</v>
      </c>
      <c r="Z31" s="64"/>
      <c r="AA31" s="64"/>
    </row>
    <row r="32" spans="1:27" s="62" customFormat="1" ht="20.25" customHeight="1" outlineLevel="1" x14ac:dyDescent="0.2">
      <c r="A32" s="55"/>
      <c r="B32" s="55"/>
      <c r="C32" s="55"/>
      <c r="D32" s="89">
        <v>7300</v>
      </c>
      <c r="E32" s="90" t="s">
        <v>65</v>
      </c>
      <c r="F32" s="90" t="s">
        <v>66</v>
      </c>
      <c r="G32" s="90" t="s">
        <v>67</v>
      </c>
      <c r="H32" s="92"/>
      <c r="I32" s="87">
        <v>136.5</v>
      </c>
      <c r="J32" s="87"/>
      <c r="K32" s="40">
        <f t="shared" si="5"/>
        <v>0.52500000000000002</v>
      </c>
      <c r="L32" s="125">
        <v>20</v>
      </c>
      <c r="M32" s="42">
        <v>11</v>
      </c>
      <c r="N32" s="124">
        <v>137</v>
      </c>
      <c r="O32" s="87"/>
      <c r="P32" s="40">
        <f t="shared" si="6"/>
        <v>0.59565217391304348</v>
      </c>
      <c r="Q32" s="41">
        <v>14</v>
      </c>
      <c r="R32" s="42">
        <v>17</v>
      </c>
      <c r="S32" s="28"/>
      <c r="T32" s="43">
        <f t="shared" si="7"/>
        <v>28</v>
      </c>
      <c r="U32" s="127">
        <v>17</v>
      </c>
      <c r="V32" s="36">
        <f t="shared" si="8"/>
        <v>0.56032608695652175</v>
      </c>
      <c r="W32" s="63"/>
      <c r="X32" s="57">
        <v>260</v>
      </c>
      <c r="Y32" s="57">
        <v>230</v>
      </c>
      <c r="Z32" s="28"/>
      <c r="AA32" s="28"/>
    </row>
    <row r="33" spans="1:27" s="62" customFormat="1" ht="20.25" customHeight="1" outlineLevel="1" x14ac:dyDescent="0.2">
      <c r="D33" s="130">
        <v>7275</v>
      </c>
      <c r="E33" s="90" t="s">
        <v>128</v>
      </c>
      <c r="F33" s="90" t="s">
        <v>129</v>
      </c>
      <c r="G33" s="90" t="s">
        <v>28</v>
      </c>
      <c r="H33" s="90"/>
      <c r="I33" s="92">
        <v>139.5</v>
      </c>
      <c r="J33" s="87"/>
      <c r="K33" s="40">
        <f t="shared" si="5"/>
        <v>0.53653846153846152</v>
      </c>
      <c r="L33" s="125">
        <v>15</v>
      </c>
      <c r="M33" s="42">
        <v>15.5</v>
      </c>
      <c r="N33" s="124">
        <v>121.5</v>
      </c>
      <c r="O33" s="87"/>
      <c r="P33" s="40">
        <f t="shared" si="6"/>
        <v>0.52826086956521734</v>
      </c>
      <c r="Q33" s="41">
        <v>20</v>
      </c>
      <c r="R33" s="42">
        <v>11</v>
      </c>
      <c r="S33" s="28"/>
      <c r="T33" s="43">
        <f t="shared" si="7"/>
        <v>26.5</v>
      </c>
      <c r="U33" s="127">
        <v>18</v>
      </c>
      <c r="V33" s="36">
        <f t="shared" si="8"/>
        <v>0.53239966555183948</v>
      </c>
      <c r="W33" s="2"/>
      <c r="X33" s="57">
        <v>260</v>
      </c>
      <c r="Y33" s="57">
        <v>230</v>
      </c>
      <c r="Z33" s="64"/>
      <c r="AA33" s="64"/>
    </row>
    <row r="34" spans="1:27" s="62" customFormat="1" ht="20.25" customHeight="1" outlineLevel="1" x14ac:dyDescent="0.2">
      <c r="A34" s="28"/>
      <c r="B34" s="28"/>
      <c r="C34" s="28"/>
      <c r="D34" s="89" t="s">
        <v>18</v>
      </c>
      <c r="E34" s="90" t="s">
        <v>46</v>
      </c>
      <c r="F34" s="90" t="s">
        <v>47</v>
      </c>
      <c r="G34" s="90" t="s">
        <v>48</v>
      </c>
      <c r="H34" s="90"/>
      <c r="I34" s="87">
        <v>138</v>
      </c>
      <c r="J34" s="87"/>
      <c r="K34" s="40">
        <f t="shared" si="5"/>
        <v>0.53076923076923077</v>
      </c>
      <c r="L34" s="137">
        <v>18</v>
      </c>
      <c r="M34" s="42">
        <v>13</v>
      </c>
      <c r="N34" s="124">
        <v>133</v>
      </c>
      <c r="O34" s="87"/>
      <c r="P34" s="40">
        <f t="shared" si="6"/>
        <v>0.57826086956521738</v>
      </c>
      <c r="Q34" s="41">
        <v>18</v>
      </c>
      <c r="R34" s="42">
        <v>13</v>
      </c>
      <c r="S34" s="28"/>
      <c r="T34" s="43">
        <f t="shared" si="7"/>
        <v>26</v>
      </c>
      <c r="U34" s="127">
        <v>19</v>
      </c>
      <c r="V34" s="36">
        <f t="shared" si="8"/>
        <v>0.55451505016722402</v>
      </c>
      <c r="W34" s="2"/>
      <c r="X34" s="57">
        <v>260</v>
      </c>
      <c r="Y34" s="57">
        <v>230</v>
      </c>
      <c r="Z34" s="28"/>
      <c r="AA34" s="28"/>
    </row>
    <row r="35" spans="1:27" s="62" customFormat="1" ht="20.25" customHeight="1" outlineLevel="1" x14ac:dyDescent="0.2">
      <c r="A35" s="28"/>
      <c r="B35" s="28"/>
      <c r="C35" s="28"/>
      <c r="D35" s="89"/>
      <c r="E35" s="90" t="s">
        <v>60</v>
      </c>
      <c r="F35" s="90" t="s">
        <v>61</v>
      </c>
      <c r="G35" s="90" t="s">
        <v>28</v>
      </c>
      <c r="H35" s="90"/>
      <c r="I35" s="87">
        <v>137</v>
      </c>
      <c r="J35" s="87"/>
      <c r="K35" s="40">
        <f t="shared" si="5"/>
        <v>0.52692307692307694</v>
      </c>
      <c r="L35" s="125">
        <v>19</v>
      </c>
      <c r="M35" s="42">
        <v>12</v>
      </c>
      <c r="N35" s="124">
        <v>129.5</v>
      </c>
      <c r="O35" s="87"/>
      <c r="P35" s="40">
        <f t="shared" si="6"/>
        <v>0.56304347826086953</v>
      </c>
      <c r="Q35" s="41">
        <v>19</v>
      </c>
      <c r="R35" s="42">
        <v>12</v>
      </c>
      <c r="S35" s="28"/>
      <c r="T35" s="43">
        <f t="shared" si="7"/>
        <v>24</v>
      </c>
      <c r="U35" s="127">
        <v>20</v>
      </c>
      <c r="V35" s="36">
        <f t="shared" si="8"/>
        <v>0.54498327759197318</v>
      </c>
      <c r="W35" s="2"/>
      <c r="X35" s="57">
        <v>260</v>
      </c>
      <c r="Y35" s="57">
        <v>230</v>
      </c>
      <c r="Z35" s="28"/>
      <c r="AA35" s="28"/>
    </row>
    <row r="36" spans="1:27" s="62" customFormat="1" ht="20.25" customHeight="1" outlineLevel="1" x14ac:dyDescent="0.2">
      <c r="A36" s="28"/>
      <c r="B36" s="28"/>
      <c r="C36" s="28"/>
      <c r="D36" s="89" t="s">
        <v>18</v>
      </c>
      <c r="E36" s="90" t="s">
        <v>49</v>
      </c>
      <c r="F36" s="90" t="s">
        <v>50</v>
      </c>
      <c r="G36" s="90" t="s">
        <v>51</v>
      </c>
      <c r="H36" s="90"/>
      <c r="I36" s="87"/>
      <c r="J36" s="87"/>
      <c r="K36" s="40">
        <f t="shared" si="5"/>
        <v>0</v>
      </c>
      <c r="L36" s="125"/>
      <c r="M36" s="126"/>
      <c r="N36" s="124"/>
      <c r="O36" s="87"/>
      <c r="P36" s="40">
        <f t="shared" si="6"/>
        <v>0</v>
      </c>
      <c r="Q36" s="125"/>
      <c r="R36" s="126"/>
      <c r="S36" s="28"/>
      <c r="T36" s="43">
        <f t="shared" si="7"/>
        <v>0</v>
      </c>
      <c r="U36" s="127"/>
      <c r="V36" s="36">
        <f t="shared" si="8"/>
        <v>0</v>
      </c>
      <c r="W36" s="2"/>
      <c r="X36" s="57">
        <v>260</v>
      </c>
      <c r="Y36" s="57">
        <v>230</v>
      </c>
      <c r="Z36" s="28"/>
      <c r="AA36" s="28"/>
    </row>
    <row r="37" spans="1:27" s="28" customFormat="1" ht="20.25" customHeight="1" outlineLevel="1" thickBot="1" x14ac:dyDescent="0.3">
      <c r="D37" s="78"/>
      <c r="E37" s="79"/>
      <c r="F37" s="79"/>
      <c r="G37" s="79"/>
      <c r="H37" s="67"/>
      <c r="I37" s="72"/>
      <c r="J37" s="75"/>
      <c r="K37" s="40">
        <f t="shared" ref="K37" si="9">IF(I37=0,0,((AVERAGE(I37:J37))/X37))</f>
        <v>0</v>
      </c>
      <c r="L37" s="41"/>
      <c r="M37" s="42"/>
      <c r="N37" s="72"/>
      <c r="O37" s="75"/>
      <c r="P37" s="40">
        <f t="shared" si="6"/>
        <v>0</v>
      </c>
      <c r="Q37" s="41"/>
      <c r="R37" s="42"/>
      <c r="T37" s="43">
        <f t="shared" ref="T37" si="10">R37+M37</f>
        <v>0</v>
      </c>
      <c r="U37" s="44"/>
      <c r="V37" s="36">
        <f t="shared" ref="V37" si="11">(K37+ P37)/2</f>
        <v>0</v>
      </c>
      <c r="W37" s="2"/>
      <c r="X37" s="57">
        <v>260</v>
      </c>
      <c r="Y37" s="57">
        <v>230</v>
      </c>
    </row>
    <row r="38" spans="1:27" s="28" customFormat="1" ht="20.25" customHeight="1" thickBot="1" x14ac:dyDescent="0.25">
      <c r="D38" s="25"/>
      <c r="E38" s="84" t="s">
        <v>22</v>
      </c>
      <c r="F38" s="85"/>
      <c r="G38" s="86"/>
      <c r="H38" s="54"/>
      <c r="I38" s="153" t="s">
        <v>15</v>
      </c>
      <c r="J38" s="154"/>
      <c r="K38" s="154"/>
      <c r="L38" s="154"/>
      <c r="M38" s="155"/>
      <c r="N38" s="153" t="s">
        <v>90</v>
      </c>
      <c r="O38" s="154"/>
      <c r="P38" s="154"/>
      <c r="Q38" s="154"/>
      <c r="R38" s="155"/>
      <c r="S38" s="26"/>
      <c r="T38" s="162"/>
      <c r="U38" s="162"/>
      <c r="V38" s="50"/>
      <c r="W38" s="27"/>
      <c r="X38" s="51"/>
      <c r="Y38" s="52"/>
    </row>
    <row r="39" spans="1:27" s="64" customFormat="1" ht="20.25" customHeight="1" outlineLevel="1" x14ac:dyDescent="0.25">
      <c r="D39" s="78"/>
      <c r="E39" s="90" t="s">
        <v>75</v>
      </c>
      <c r="F39" s="90" t="s">
        <v>76</v>
      </c>
      <c r="G39" s="90" t="s">
        <v>77</v>
      </c>
      <c r="H39" s="67"/>
      <c r="I39" s="29">
        <v>241.5</v>
      </c>
      <c r="J39" s="30"/>
      <c r="K39" s="31">
        <f>IF(I39=0,0,((AVERAGE(I39:J39))/X39))</f>
        <v>0.69</v>
      </c>
      <c r="L39" s="32">
        <v>1</v>
      </c>
      <c r="M39" s="42">
        <v>30</v>
      </c>
      <c r="N39" s="73">
        <v>190.5</v>
      </c>
      <c r="O39" s="74">
        <v>194.5</v>
      </c>
      <c r="P39" s="31">
        <f t="shared" ref="P39:P44" si="12">IF(N39=0,0,((AVERAGE(N39:O39))/Y39))</f>
        <v>0.66379310344827591</v>
      </c>
      <c r="Q39" s="32">
        <v>1</v>
      </c>
      <c r="R39" s="33">
        <v>30</v>
      </c>
      <c r="S39" s="28"/>
      <c r="T39" s="34">
        <f t="shared" ref="T39:T44" si="13">R39+M39</f>
        <v>60</v>
      </c>
      <c r="U39" s="35">
        <v>1</v>
      </c>
      <c r="V39" s="36">
        <f t="shared" ref="V39:V44" si="14">(K39+ P39)/2</f>
        <v>0.67689655172413787</v>
      </c>
      <c r="W39" s="2"/>
      <c r="X39" s="37">
        <v>350</v>
      </c>
      <c r="Y39" s="37">
        <v>290</v>
      </c>
      <c r="Z39" s="59"/>
      <c r="AA39" s="59"/>
    </row>
    <row r="40" spans="1:27" s="28" customFormat="1" ht="20.25" customHeight="1" outlineLevel="1" x14ac:dyDescent="0.25">
      <c r="D40" s="78">
        <v>7335</v>
      </c>
      <c r="E40" s="90" t="s">
        <v>78</v>
      </c>
      <c r="F40" s="90" t="s">
        <v>79</v>
      </c>
      <c r="G40" s="90" t="s">
        <v>80</v>
      </c>
      <c r="H40" s="67"/>
      <c r="I40" s="38">
        <v>227.5</v>
      </c>
      <c r="J40" s="39"/>
      <c r="K40" s="40">
        <f>IF(I40=0,0,((AVERAGE(I40:J40))/X40))</f>
        <v>0.65</v>
      </c>
      <c r="L40" s="41">
        <v>2</v>
      </c>
      <c r="M40" s="42">
        <v>29</v>
      </c>
      <c r="N40" s="72">
        <v>185</v>
      </c>
      <c r="O40" s="75">
        <v>188.5</v>
      </c>
      <c r="P40" s="40">
        <f t="shared" si="12"/>
        <v>0.64396551724137929</v>
      </c>
      <c r="Q40" s="41">
        <v>2</v>
      </c>
      <c r="R40" s="42">
        <v>29</v>
      </c>
      <c r="T40" s="43">
        <f t="shared" si="13"/>
        <v>58</v>
      </c>
      <c r="U40" s="44">
        <v>2</v>
      </c>
      <c r="V40" s="36">
        <f t="shared" si="14"/>
        <v>0.64698275862068966</v>
      </c>
      <c r="W40" s="2"/>
      <c r="X40" s="37">
        <v>350</v>
      </c>
      <c r="Y40" s="37">
        <v>290</v>
      </c>
    </row>
    <row r="41" spans="1:27" s="55" customFormat="1" ht="20.25" customHeight="1" outlineLevel="1" x14ac:dyDescent="0.25">
      <c r="A41" s="28"/>
      <c r="B41" s="28"/>
      <c r="C41" s="28"/>
      <c r="D41" s="78">
        <v>6148</v>
      </c>
      <c r="E41" s="90" t="s">
        <v>86</v>
      </c>
      <c r="F41" s="90" t="s">
        <v>87</v>
      </c>
      <c r="G41" s="90" t="s">
        <v>28</v>
      </c>
      <c r="H41" s="67"/>
      <c r="I41" s="72">
        <v>211</v>
      </c>
      <c r="J41" s="39"/>
      <c r="K41" s="40">
        <f>IF(I41=0,0,((AVERAGE(I41:J41))/X41))</f>
        <v>0.60285714285714287</v>
      </c>
      <c r="L41" s="41">
        <v>3</v>
      </c>
      <c r="M41" s="42">
        <v>28</v>
      </c>
      <c r="N41" s="72">
        <v>171.5</v>
      </c>
      <c r="O41" s="75">
        <v>172.5</v>
      </c>
      <c r="P41" s="40">
        <f t="shared" si="12"/>
        <v>0.59310344827586203</v>
      </c>
      <c r="Q41" s="41">
        <v>3</v>
      </c>
      <c r="R41" s="42">
        <v>28</v>
      </c>
      <c r="S41" s="28"/>
      <c r="T41" s="43">
        <f t="shared" si="13"/>
        <v>56</v>
      </c>
      <c r="U41" s="44">
        <v>3</v>
      </c>
      <c r="V41" s="36">
        <f t="shared" si="14"/>
        <v>0.59798029556650245</v>
      </c>
      <c r="W41" s="60"/>
      <c r="X41" s="37">
        <v>350</v>
      </c>
      <c r="Y41" s="37">
        <v>290</v>
      </c>
      <c r="Z41" s="62"/>
      <c r="AA41" s="62"/>
    </row>
    <row r="42" spans="1:27" s="53" customFormat="1" ht="20.25" customHeight="1" outlineLevel="1" x14ac:dyDescent="0.25">
      <c r="A42" s="59"/>
      <c r="B42" s="59"/>
      <c r="C42" s="59"/>
      <c r="D42" s="71"/>
      <c r="E42" s="90" t="s">
        <v>88</v>
      </c>
      <c r="F42" s="90" t="s">
        <v>89</v>
      </c>
      <c r="G42" s="90" t="s">
        <v>28</v>
      </c>
      <c r="H42" s="67"/>
      <c r="I42" s="38">
        <v>200</v>
      </c>
      <c r="J42" s="39"/>
      <c r="K42" s="40">
        <f>IF(I42=0,0,((AVERAGE(I42:J42))/X42))</f>
        <v>0.5714285714285714</v>
      </c>
      <c r="L42" s="41">
        <v>4</v>
      </c>
      <c r="M42" s="42">
        <v>27</v>
      </c>
      <c r="N42" s="72">
        <v>147.5</v>
      </c>
      <c r="O42" s="75">
        <v>160.5</v>
      </c>
      <c r="P42" s="40">
        <f t="shared" si="12"/>
        <v>0.53103448275862064</v>
      </c>
      <c r="Q42" s="41">
        <v>4</v>
      </c>
      <c r="R42" s="42">
        <v>27</v>
      </c>
      <c r="S42" s="28"/>
      <c r="T42" s="43">
        <f t="shared" si="13"/>
        <v>54</v>
      </c>
      <c r="U42" s="44">
        <v>4</v>
      </c>
      <c r="V42" s="36">
        <f t="shared" si="14"/>
        <v>0.55123152709359602</v>
      </c>
      <c r="W42" s="2"/>
      <c r="X42" s="37">
        <v>350</v>
      </c>
      <c r="Y42" s="37">
        <v>290</v>
      </c>
      <c r="Z42" s="28"/>
      <c r="AA42" s="28"/>
    </row>
    <row r="43" spans="1:27" s="28" customFormat="1" ht="20.25" customHeight="1" outlineLevel="1" x14ac:dyDescent="0.25">
      <c r="A43" s="55"/>
      <c r="B43" s="55"/>
      <c r="C43" s="55"/>
      <c r="D43" s="78">
        <v>7441</v>
      </c>
      <c r="E43" s="90" t="s">
        <v>81</v>
      </c>
      <c r="F43" s="90" t="s">
        <v>82</v>
      </c>
      <c r="G43" s="90" t="s">
        <v>28</v>
      </c>
      <c r="H43" s="67"/>
      <c r="I43" s="38">
        <v>154</v>
      </c>
      <c r="J43" s="39"/>
      <c r="K43" s="40">
        <f>IF(I43=0,0,((AVERAGE(I43:J43))/X43))</f>
        <v>0.44</v>
      </c>
      <c r="L43" s="41">
        <v>5</v>
      </c>
      <c r="M43" s="42">
        <v>26</v>
      </c>
      <c r="N43" s="72">
        <v>140.5</v>
      </c>
      <c r="O43" s="75">
        <v>144</v>
      </c>
      <c r="P43" s="40">
        <f t="shared" si="12"/>
        <v>0.49051724137931035</v>
      </c>
      <c r="Q43" s="41">
        <v>5</v>
      </c>
      <c r="R43" s="42">
        <v>26</v>
      </c>
      <c r="T43" s="43">
        <f t="shared" si="13"/>
        <v>52</v>
      </c>
      <c r="U43" s="44">
        <v>5</v>
      </c>
      <c r="V43" s="65">
        <f t="shared" si="14"/>
        <v>0.46525862068965518</v>
      </c>
      <c r="W43" s="63"/>
      <c r="X43" s="37">
        <v>350</v>
      </c>
      <c r="Y43" s="37">
        <v>290</v>
      </c>
      <c r="Z43" s="55"/>
      <c r="AA43" s="55"/>
    </row>
    <row r="44" spans="1:27" s="59" customFormat="1" ht="20.25" customHeight="1" outlineLevel="1" thickBot="1" x14ac:dyDescent="0.3">
      <c r="A44" s="53"/>
      <c r="B44" s="53"/>
      <c r="C44" s="53"/>
      <c r="D44" s="128" t="s">
        <v>18</v>
      </c>
      <c r="E44" s="129" t="s">
        <v>83</v>
      </c>
      <c r="F44" s="129" t="s">
        <v>84</v>
      </c>
      <c r="G44" s="129" t="s">
        <v>85</v>
      </c>
      <c r="H44" s="131"/>
      <c r="I44" s="45"/>
      <c r="J44" s="46"/>
      <c r="K44" s="47"/>
      <c r="L44" s="48"/>
      <c r="M44" s="49"/>
      <c r="N44" s="72"/>
      <c r="O44" s="75"/>
      <c r="P44" s="40">
        <f t="shared" si="12"/>
        <v>0</v>
      </c>
      <c r="Q44" s="41"/>
      <c r="R44" s="42"/>
      <c r="S44" s="28"/>
      <c r="T44" s="43">
        <f t="shared" si="13"/>
        <v>0</v>
      </c>
      <c r="U44" s="44"/>
      <c r="V44" s="36">
        <f t="shared" si="14"/>
        <v>0</v>
      </c>
      <c r="W44" s="2"/>
      <c r="X44" s="37">
        <v>350</v>
      </c>
      <c r="Y44" s="37">
        <v>290</v>
      </c>
    </row>
    <row r="45" spans="1:27" s="28" customFormat="1" ht="20.25" customHeight="1" thickBot="1" x14ac:dyDescent="0.25">
      <c r="D45" s="93"/>
      <c r="E45" s="94" t="s">
        <v>23</v>
      </c>
      <c r="F45" s="95"/>
      <c r="G45" s="96"/>
      <c r="H45" s="104"/>
      <c r="I45" s="159" t="s">
        <v>99</v>
      </c>
      <c r="J45" s="147"/>
      <c r="K45" s="147"/>
      <c r="L45" s="147"/>
      <c r="M45" s="148"/>
      <c r="N45" s="156" t="s">
        <v>100</v>
      </c>
      <c r="O45" s="157"/>
      <c r="P45" s="157"/>
      <c r="Q45" s="157"/>
      <c r="R45" s="158"/>
      <c r="S45" s="95"/>
      <c r="T45" s="145"/>
      <c r="U45" s="145"/>
      <c r="V45" s="101"/>
      <c r="W45" s="98"/>
      <c r="X45" s="102"/>
      <c r="Y45" s="103"/>
    </row>
    <row r="46" spans="1:27" s="62" customFormat="1" ht="20.25" customHeight="1" outlineLevel="1" x14ac:dyDescent="0.25">
      <c r="D46" s="132">
        <v>6491</v>
      </c>
      <c r="E46" s="116" t="s">
        <v>91</v>
      </c>
      <c r="F46" s="116" t="s">
        <v>92</v>
      </c>
      <c r="G46" s="116" t="s">
        <v>93</v>
      </c>
      <c r="H46" s="133"/>
      <c r="I46" s="73">
        <v>241.5</v>
      </c>
      <c r="J46" s="74"/>
      <c r="K46" s="31">
        <f>IF(I46=0,0,((AVERAGE(I46:J46))/X46))</f>
        <v>0.67083333333333328</v>
      </c>
      <c r="L46" s="32">
        <v>1</v>
      </c>
      <c r="M46" s="33">
        <v>30</v>
      </c>
      <c r="N46" s="73">
        <v>267</v>
      </c>
      <c r="O46" s="74">
        <v>263</v>
      </c>
      <c r="P46" s="31">
        <f>IF(N46=0,0,((AVERAGE(N46:O46))/Y46))</f>
        <v>0.66249999999999998</v>
      </c>
      <c r="Q46" s="32">
        <v>1</v>
      </c>
      <c r="R46" s="33">
        <v>30</v>
      </c>
      <c r="S46" s="28"/>
      <c r="T46" s="34">
        <f>R46+M46</f>
        <v>60</v>
      </c>
      <c r="U46" s="35">
        <v>1</v>
      </c>
      <c r="V46" s="36">
        <f>(K46+ P46)/2</f>
        <v>0.66666666666666663</v>
      </c>
      <c r="W46" s="60"/>
      <c r="X46" s="61">
        <v>360</v>
      </c>
      <c r="Y46" s="61">
        <v>400</v>
      </c>
    </row>
    <row r="47" spans="1:27" s="62" customFormat="1" ht="20.25" customHeight="1" outlineLevel="1" x14ac:dyDescent="0.25">
      <c r="D47" s="78">
        <v>6995</v>
      </c>
      <c r="E47" s="90" t="s">
        <v>96</v>
      </c>
      <c r="F47" s="90" t="s">
        <v>97</v>
      </c>
      <c r="G47" s="90" t="s">
        <v>51</v>
      </c>
      <c r="H47" s="67"/>
      <c r="I47" s="72">
        <v>232</v>
      </c>
      <c r="J47" s="75"/>
      <c r="K47" s="40">
        <f>IF(I47=0,0,((AVERAGE(I47:J47))/X47))</f>
        <v>0.64444444444444449</v>
      </c>
      <c r="L47" s="41">
        <v>2</v>
      </c>
      <c r="M47" s="42">
        <v>29</v>
      </c>
      <c r="N47" s="72">
        <v>253.5</v>
      </c>
      <c r="O47" s="75">
        <v>267.5</v>
      </c>
      <c r="P47" s="40">
        <f>IF(N47=0,0,((AVERAGE(N47:O47))/Y47))</f>
        <v>0.65125</v>
      </c>
      <c r="Q47" s="41">
        <v>2</v>
      </c>
      <c r="R47" s="42">
        <v>29</v>
      </c>
      <c r="S47" s="28"/>
      <c r="T47" s="43">
        <f>R47+M47</f>
        <v>58</v>
      </c>
      <c r="U47" s="44">
        <v>2</v>
      </c>
      <c r="V47" s="36">
        <f>(K47+ P47)/2</f>
        <v>0.64784722222222224</v>
      </c>
      <c r="W47" s="60"/>
      <c r="X47" s="61">
        <v>360</v>
      </c>
      <c r="Y47" s="61">
        <v>400</v>
      </c>
    </row>
    <row r="48" spans="1:27" s="62" customFormat="1" ht="20.25" customHeight="1" outlineLevel="1" x14ac:dyDescent="0.25">
      <c r="D48" s="78">
        <v>6562</v>
      </c>
      <c r="E48" s="90" t="s">
        <v>94</v>
      </c>
      <c r="F48" s="90" t="s">
        <v>95</v>
      </c>
      <c r="G48" s="112"/>
      <c r="H48" s="67"/>
      <c r="I48" s="73">
        <v>231.5</v>
      </c>
      <c r="J48" s="74"/>
      <c r="K48" s="31">
        <f>IF(I48=0,0,((AVERAGE(I48:J48))/X48))</f>
        <v>0.6430555555555556</v>
      </c>
      <c r="L48" s="32">
        <v>3</v>
      </c>
      <c r="M48" s="33">
        <v>28</v>
      </c>
      <c r="N48" s="73">
        <v>266</v>
      </c>
      <c r="O48" s="74">
        <v>254</v>
      </c>
      <c r="P48" s="31">
        <f>IF(N48=0,0,((AVERAGE(N48:O48))/Y48))</f>
        <v>0.65</v>
      </c>
      <c r="Q48" s="32">
        <v>3</v>
      </c>
      <c r="R48" s="33">
        <v>28</v>
      </c>
      <c r="S48" s="28"/>
      <c r="T48" s="34">
        <f>R48+M48</f>
        <v>56</v>
      </c>
      <c r="U48" s="35">
        <v>3</v>
      </c>
      <c r="V48" s="36">
        <f>(K48+ P48)/2</f>
        <v>0.64652777777777781</v>
      </c>
      <c r="W48" s="60"/>
      <c r="X48" s="61">
        <v>360</v>
      </c>
      <c r="Y48" s="61">
        <v>400</v>
      </c>
    </row>
    <row r="49" spans="4:26" s="62" customFormat="1" ht="20.25" customHeight="1" outlineLevel="1" x14ac:dyDescent="0.25">
      <c r="D49" s="66">
        <v>6265</v>
      </c>
      <c r="E49" s="90" t="s">
        <v>62</v>
      </c>
      <c r="F49" s="90" t="s">
        <v>98</v>
      </c>
      <c r="G49" s="90" t="s">
        <v>64</v>
      </c>
      <c r="H49" s="67"/>
      <c r="I49" s="72">
        <v>213</v>
      </c>
      <c r="J49" s="75"/>
      <c r="K49" s="40">
        <f>IF(I49=0,0,((AVERAGE(I49:J49))/X49))</f>
        <v>0.59166666666666667</v>
      </c>
      <c r="L49" s="41">
        <v>4</v>
      </c>
      <c r="M49" s="42">
        <v>27</v>
      </c>
      <c r="N49" s="72">
        <v>240.5</v>
      </c>
      <c r="O49" s="75">
        <v>234.5</v>
      </c>
      <c r="P49" s="40">
        <f>IF(N49=0,0,((AVERAGE(N49:O49))/Y49))</f>
        <v>0.59375</v>
      </c>
      <c r="Q49" s="41">
        <v>4</v>
      </c>
      <c r="R49" s="42">
        <v>27</v>
      </c>
      <c r="S49" s="28"/>
      <c r="T49" s="43">
        <f>R49+M49</f>
        <v>54</v>
      </c>
      <c r="U49" s="44">
        <v>4</v>
      </c>
      <c r="V49" s="36">
        <f>(K49+ P49)/2</f>
        <v>0.59270833333333339</v>
      </c>
      <c r="W49" s="60"/>
      <c r="X49" s="61">
        <v>360</v>
      </c>
      <c r="Y49" s="61">
        <v>400</v>
      </c>
    </row>
    <row r="50" spans="4:26" s="62" customFormat="1" ht="20.25" customHeight="1" outlineLevel="1" thickBot="1" x14ac:dyDescent="0.3">
      <c r="D50" s="66"/>
      <c r="E50" s="68"/>
      <c r="F50" s="70"/>
      <c r="G50" s="67"/>
      <c r="H50" s="67"/>
      <c r="I50" s="72"/>
      <c r="J50" s="75"/>
      <c r="K50" s="40">
        <f>IF(I50=0,0,((AVERAGE(I50:J50))/X50))</f>
        <v>0</v>
      </c>
      <c r="L50" s="76"/>
      <c r="M50" s="42">
        <f>IF(L50=0,,IF(L50&gt;10,,11-(L50)))</f>
        <v>0</v>
      </c>
      <c r="N50" s="72"/>
      <c r="O50" s="75"/>
      <c r="P50" s="40">
        <f>IF(N50=0,0,((AVERAGE(N50:O50))/Y50))</f>
        <v>0</v>
      </c>
      <c r="Q50" s="41"/>
      <c r="R50" s="42">
        <f>IF(Q50=0,,IF(Q50&gt;10,,11-(Q50)))</f>
        <v>0</v>
      </c>
      <c r="S50" s="28"/>
      <c r="T50" s="43">
        <f>R50+M50</f>
        <v>0</v>
      </c>
      <c r="U50" s="44"/>
      <c r="V50" s="36">
        <f>(K50+ P50)/2</f>
        <v>0</v>
      </c>
      <c r="W50" s="60"/>
      <c r="X50" s="61">
        <v>360</v>
      </c>
      <c r="Y50" s="61">
        <v>400</v>
      </c>
    </row>
    <row r="51" spans="4:26" s="60" customFormat="1" ht="20.25" customHeight="1" thickBot="1" x14ac:dyDescent="0.25">
      <c r="D51" s="93"/>
      <c r="E51" s="105" t="s">
        <v>24</v>
      </c>
      <c r="F51" s="95"/>
      <c r="G51" s="96"/>
      <c r="H51" s="104"/>
      <c r="I51" s="139" t="s">
        <v>104</v>
      </c>
      <c r="J51" s="140"/>
      <c r="K51" s="140"/>
      <c r="L51" s="140"/>
      <c r="M51" s="141"/>
      <c r="N51" s="142" t="s">
        <v>105</v>
      </c>
      <c r="O51" s="143"/>
      <c r="P51" s="143"/>
      <c r="Q51" s="143"/>
      <c r="R51" s="144"/>
      <c r="S51" s="95"/>
      <c r="T51" s="145"/>
      <c r="U51" s="145"/>
      <c r="V51" s="101"/>
      <c r="W51" s="106"/>
      <c r="X51" s="107"/>
      <c r="Y51" s="108"/>
      <c r="Z51" s="62"/>
    </row>
    <row r="52" spans="4:26" s="60" customFormat="1" ht="20.25" customHeight="1" outlineLevel="1" x14ac:dyDescent="0.25">
      <c r="D52" s="67">
        <v>7156</v>
      </c>
      <c r="E52" s="88" t="s">
        <v>101</v>
      </c>
      <c r="F52" s="88" t="s">
        <v>102</v>
      </c>
      <c r="G52" s="88" t="s">
        <v>103</v>
      </c>
      <c r="H52" s="67"/>
      <c r="I52" s="73">
        <v>233.5</v>
      </c>
      <c r="J52" s="74"/>
      <c r="K52" s="31">
        <f>IF(I52=0,0,((AVERAGE(I52:J52))/X52))</f>
        <v>0.5987179487179487</v>
      </c>
      <c r="L52" s="32">
        <v>1</v>
      </c>
      <c r="M52" s="33">
        <v>30</v>
      </c>
      <c r="N52" s="73">
        <v>227.5</v>
      </c>
      <c r="O52" s="74">
        <v>243.5</v>
      </c>
      <c r="P52" s="31">
        <f>IF(N52=0,0,((AVERAGE(N52:O52))/Y52))</f>
        <v>0.63648648648648654</v>
      </c>
      <c r="Q52" s="32">
        <v>1</v>
      </c>
      <c r="R52" s="33">
        <v>30</v>
      </c>
      <c r="S52" s="28"/>
      <c r="T52" s="34">
        <f>R52+M52</f>
        <v>60</v>
      </c>
      <c r="U52" s="35">
        <v>1</v>
      </c>
      <c r="V52" s="36">
        <f>(K52+ P52)/2</f>
        <v>0.61760221760221756</v>
      </c>
      <c r="X52" s="61">
        <v>390</v>
      </c>
      <c r="Y52" s="61">
        <v>370</v>
      </c>
      <c r="Z52" s="62"/>
    </row>
    <row r="53" spans="4:26" s="60" customFormat="1" ht="20.25" customHeight="1" outlineLevel="1" x14ac:dyDescent="0.25">
      <c r="D53" s="69"/>
      <c r="E53" s="67"/>
      <c r="F53" s="67"/>
      <c r="G53" s="67"/>
      <c r="H53" s="67"/>
      <c r="I53" s="72"/>
      <c r="J53" s="75"/>
      <c r="K53" s="40">
        <f>IF(I53=0,0,((AVERAGE(I53:J53))/X53))</f>
        <v>0</v>
      </c>
      <c r="L53" s="41"/>
      <c r="M53" s="42"/>
      <c r="N53" s="72"/>
      <c r="O53" s="75"/>
      <c r="P53" s="40">
        <f>IF(N53=0,0,((AVERAGE(N53:O53))/Y53))</f>
        <v>0</v>
      </c>
      <c r="Q53" s="41"/>
      <c r="R53" s="42"/>
      <c r="S53" s="28"/>
      <c r="T53" s="43">
        <f>R53+M53</f>
        <v>0</v>
      </c>
      <c r="U53" s="44"/>
      <c r="V53" s="36">
        <f>(K53+ P53)/2</f>
        <v>0</v>
      </c>
      <c r="W53" s="56"/>
      <c r="X53" s="61">
        <v>390</v>
      </c>
      <c r="Y53" s="61">
        <v>370</v>
      </c>
      <c r="Z53" s="62"/>
    </row>
    <row r="54" spans="4:26" ht="13.5" thickBot="1" x14ac:dyDescent="0.25"/>
    <row r="55" spans="4:26" ht="19.5" thickBot="1" x14ac:dyDescent="0.25">
      <c r="D55" s="113"/>
      <c r="E55" s="114" t="s">
        <v>25</v>
      </c>
      <c r="F55" s="110"/>
      <c r="G55" s="111"/>
      <c r="H55" s="104"/>
      <c r="I55" s="139" t="s">
        <v>115</v>
      </c>
      <c r="J55" s="140"/>
      <c r="K55" s="140"/>
      <c r="L55" s="140"/>
      <c r="M55" s="141"/>
      <c r="N55" s="142" t="s">
        <v>116</v>
      </c>
      <c r="O55" s="143"/>
      <c r="P55" s="143"/>
      <c r="Q55" s="143"/>
      <c r="R55" s="144"/>
      <c r="S55" s="95"/>
      <c r="T55" s="145"/>
      <c r="U55" s="145"/>
      <c r="V55" s="101"/>
      <c r="W55" s="106"/>
      <c r="X55" s="107"/>
      <c r="Y55" s="108"/>
    </row>
    <row r="56" spans="4:26" ht="15.75" x14ac:dyDescent="0.25">
      <c r="D56" s="89"/>
      <c r="E56" s="90" t="s">
        <v>111</v>
      </c>
      <c r="F56" s="90" t="s">
        <v>112</v>
      </c>
      <c r="G56" s="90" t="s">
        <v>108</v>
      </c>
      <c r="H56" s="67"/>
      <c r="I56" s="73">
        <v>108.5</v>
      </c>
      <c r="J56" s="74"/>
      <c r="K56" s="31">
        <f>IF(I56=0,0,((AVERAGE(I56:J56))/X56))</f>
        <v>0.57105263157894737</v>
      </c>
      <c r="L56" s="32">
        <v>1</v>
      </c>
      <c r="M56" s="33">
        <v>30</v>
      </c>
      <c r="N56" s="73">
        <v>96.5</v>
      </c>
      <c r="O56" s="74"/>
      <c r="P56" s="31">
        <f>N56/X56</f>
        <v>0.50789473684210529</v>
      </c>
      <c r="Q56" s="32">
        <v>2</v>
      </c>
      <c r="R56" s="33">
        <v>29</v>
      </c>
      <c r="S56" s="28"/>
      <c r="T56" s="34">
        <f>R56+M56</f>
        <v>59</v>
      </c>
      <c r="U56" s="35">
        <v>1</v>
      </c>
      <c r="V56" s="36">
        <f>(K56+ P56)/2</f>
        <v>0.53947368421052633</v>
      </c>
      <c r="W56" s="60"/>
      <c r="X56" s="61">
        <v>190</v>
      </c>
      <c r="Y56" s="61">
        <v>190</v>
      </c>
    </row>
    <row r="57" spans="4:26" ht="15.75" x14ac:dyDescent="0.25">
      <c r="D57" s="89"/>
      <c r="E57" s="90" t="s">
        <v>113</v>
      </c>
      <c r="F57" s="90" t="s">
        <v>114</v>
      </c>
      <c r="G57" s="90" t="s">
        <v>28</v>
      </c>
      <c r="H57" s="67"/>
      <c r="I57" s="72">
        <v>95.5</v>
      </c>
      <c r="J57" s="75"/>
      <c r="K57" s="40">
        <f>IF(I57=0,0,((AVERAGE(I57:J57))/X57))</f>
        <v>0.50263157894736843</v>
      </c>
      <c r="L57" s="41">
        <v>2</v>
      </c>
      <c r="M57" s="42">
        <v>29</v>
      </c>
      <c r="N57" s="72">
        <v>97.5</v>
      </c>
      <c r="O57" s="75"/>
      <c r="P57" s="40">
        <f>IF(N57=0,0,((AVERAGE(N57:O57))/Y57))</f>
        <v>0.51315789473684215</v>
      </c>
      <c r="Q57" s="41">
        <v>1</v>
      </c>
      <c r="R57" s="42">
        <v>30</v>
      </c>
      <c r="S57" s="28"/>
      <c r="T57" s="43">
        <f>R57+M57</f>
        <v>59</v>
      </c>
      <c r="U57" s="44">
        <v>2</v>
      </c>
      <c r="V57" s="36">
        <f>(K57+ P57)/2</f>
        <v>0.50789473684210529</v>
      </c>
      <c r="W57" s="56"/>
      <c r="X57" s="61">
        <v>190</v>
      </c>
      <c r="Y57" s="61">
        <v>190</v>
      </c>
    </row>
    <row r="58" spans="4:26" ht="15.75" x14ac:dyDescent="0.25">
      <c r="D58" s="89" t="s">
        <v>18</v>
      </c>
      <c r="E58" s="90" t="s">
        <v>106</v>
      </c>
      <c r="F58" s="90" t="s">
        <v>107</v>
      </c>
      <c r="G58" s="90" t="s">
        <v>108</v>
      </c>
      <c r="H58" s="67"/>
      <c r="I58" s="72"/>
      <c r="J58" s="75"/>
      <c r="K58" s="40">
        <f>IF(I58=0,0,((AVERAGE(I58:J58))/X58))</f>
        <v>0</v>
      </c>
      <c r="L58" s="41"/>
      <c r="M58" s="42"/>
      <c r="N58" s="72"/>
      <c r="O58" s="75"/>
      <c r="P58" s="40">
        <f>IF(N58=0,0,((AVERAGE(N58:O58))/Y58))</f>
        <v>0</v>
      </c>
      <c r="Q58" s="41"/>
      <c r="R58" s="42"/>
      <c r="S58" s="28"/>
      <c r="T58" s="43">
        <f>R58+M58</f>
        <v>0</v>
      </c>
      <c r="U58" s="44"/>
      <c r="V58" s="36">
        <f>(K58+ P58)/2</f>
        <v>0</v>
      </c>
      <c r="W58" s="60"/>
      <c r="X58" s="61">
        <v>190</v>
      </c>
      <c r="Y58" s="61">
        <v>190</v>
      </c>
    </row>
    <row r="59" spans="4:26" ht="15.75" x14ac:dyDescent="0.25">
      <c r="D59" s="89" t="s">
        <v>18</v>
      </c>
      <c r="E59" s="90" t="s">
        <v>109</v>
      </c>
      <c r="F59" s="90" t="s">
        <v>110</v>
      </c>
      <c r="G59" s="90" t="s">
        <v>108</v>
      </c>
      <c r="H59" s="67"/>
      <c r="I59" s="72"/>
      <c r="J59" s="75"/>
      <c r="K59" s="40">
        <f>IF(I59=0,0,((AVERAGE(I59:J59))/X59))</f>
        <v>0</v>
      </c>
      <c r="L59" s="41"/>
      <c r="M59" s="42"/>
      <c r="N59" s="72"/>
      <c r="O59" s="75"/>
      <c r="P59" s="40">
        <f>IF(N59=0,0,((AVERAGE(N59:O59))/Y59))</f>
        <v>0</v>
      </c>
      <c r="Q59" s="41"/>
      <c r="R59" s="42"/>
      <c r="S59" s="28"/>
      <c r="T59" s="43">
        <f>R59+M59</f>
        <v>0</v>
      </c>
      <c r="U59" s="44"/>
      <c r="V59" s="36">
        <f>(K59+ P59)/2</f>
        <v>0</v>
      </c>
      <c r="W59" s="60"/>
      <c r="X59" s="61">
        <v>190</v>
      </c>
      <c r="Y59" s="61">
        <v>190</v>
      </c>
    </row>
    <row r="60" spans="4:26" ht="15.75" x14ac:dyDescent="0.25">
      <c r="D60" s="78"/>
      <c r="E60" s="79"/>
      <c r="F60" s="79"/>
      <c r="G60" s="79"/>
      <c r="H60" s="67"/>
      <c r="I60" s="72"/>
      <c r="J60" s="75"/>
      <c r="K60" s="40">
        <f>IF(I60=0,0,((AVERAGE(I60:J60))/X60))</f>
        <v>0</v>
      </c>
      <c r="L60" s="41"/>
      <c r="M60" s="42"/>
      <c r="N60" s="72"/>
      <c r="O60" s="75"/>
      <c r="P60" s="40">
        <f>IF(N60=0,0,((AVERAGE(N60:O60))/Y60))</f>
        <v>0</v>
      </c>
      <c r="Q60" s="41"/>
      <c r="R60" s="42"/>
      <c r="S60" s="28"/>
      <c r="T60" s="43">
        <f t="shared" ref="T60" si="15">R60+M60</f>
        <v>0</v>
      </c>
      <c r="U60" s="44"/>
      <c r="V60" s="36">
        <f t="shared" ref="V60" si="16">(K60+ P60)/2</f>
        <v>0</v>
      </c>
      <c r="W60" s="60"/>
      <c r="X60" s="61">
        <v>190</v>
      </c>
      <c r="Y60" s="61">
        <v>190</v>
      </c>
    </row>
  </sheetData>
  <autoFilter ref="D12:Y14" xr:uid="{00000000-0009-0000-0000-000000000000}">
    <sortState ref="D13:Y14">
      <sortCondition descending="1" ref="K13:K14"/>
    </sortState>
  </autoFilter>
  <sortState ref="A46:AA49">
    <sortCondition descending="1" ref="P46:P49"/>
  </sortState>
  <mergeCells count="24">
    <mergeCell ref="T3:U3"/>
    <mergeCell ref="T38:U38"/>
    <mergeCell ref="T4:U4"/>
    <mergeCell ref="T11:U11"/>
    <mergeCell ref="T6:U6"/>
    <mergeCell ref="T15:U15"/>
    <mergeCell ref="T45:U45"/>
    <mergeCell ref="I38:M38"/>
    <mergeCell ref="N38:R38"/>
    <mergeCell ref="N45:R45"/>
    <mergeCell ref="I45:M45"/>
    <mergeCell ref="I4:M4"/>
    <mergeCell ref="N6:R6"/>
    <mergeCell ref="I15:M15"/>
    <mergeCell ref="N15:R15"/>
    <mergeCell ref="I6:M6"/>
    <mergeCell ref="I11:M11"/>
    <mergeCell ref="N11:R11"/>
    <mergeCell ref="I55:M55"/>
    <mergeCell ref="N55:R55"/>
    <mergeCell ref="T55:U55"/>
    <mergeCell ref="I51:M51"/>
    <mergeCell ref="N51:R51"/>
    <mergeCell ref="T51:U51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60" fitToHeight="0" orientation="landscape" r:id="rId1"/>
  <headerFooter alignWithMargins="0"/>
  <colBreaks count="1" manualBreakCount="1">
    <brk id="25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DR Score</vt:lpstr>
      <vt:lpstr>'DR Score'!Print_Titles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Robyn</dc:creator>
  <cp:lastModifiedBy>Nikki Breeze</cp:lastModifiedBy>
  <cp:lastPrinted>2017-09-10T03:10:53Z</cp:lastPrinted>
  <dcterms:created xsi:type="dcterms:W3CDTF">2005-04-22T03:06:26Z</dcterms:created>
  <dcterms:modified xsi:type="dcterms:W3CDTF">2017-10-24T00:03:06Z</dcterms:modified>
</cp:coreProperties>
</file>