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8325" firstSheet="14" activeTab="21"/>
  </bookViews>
  <sheets>
    <sheet name="Open Ind" sheetId="1" r:id="rId1"/>
    <sheet name="Adv Ind" sheetId="22" r:id="rId2"/>
    <sheet name="Inter Ind" sheetId="23" r:id="rId3"/>
    <sheet name="Nov Ind CW" sheetId="24" r:id="rId4"/>
    <sheet name="PreNov Ind CW" sheetId="25" r:id="rId5"/>
    <sheet name="Prel Ind W A" sheetId="30" r:id="rId6"/>
    <sheet name="Prel Ind W B" sheetId="33" r:id="rId7"/>
    <sheet name="Prel Ind AWD" sheetId="26" r:id="rId8"/>
    <sheet name="Open PDD C" sheetId="14" r:id="rId9"/>
    <sheet name="Nov PDD W" sheetId="27" r:id="rId10"/>
    <sheet name="PDD Barrel AWD" sheetId="34" r:id="rId11"/>
    <sheet name="PDD Barrel PrelimPreNovice" sheetId="32" r:id="rId12"/>
    <sheet name="PDD Barrel Novice" sheetId="31" r:id="rId13"/>
    <sheet name="PDD Barrel Open" sheetId="28" r:id="rId14"/>
    <sheet name="Barrell Ind" sheetId="29" r:id="rId15"/>
    <sheet name="Open Sq" sheetId="9" r:id="rId16"/>
    <sheet name="Adv Sq" sheetId="17" r:id="rId17"/>
    <sheet name="Inter Sq" sheetId="18" r:id="rId18"/>
    <sheet name="Nov Sq" sheetId="19" r:id="rId19"/>
    <sheet name="Pre-Nov Sq" sheetId="20" r:id="rId20"/>
    <sheet name="Prel Sq" sheetId="21" r:id="rId21"/>
    <sheet name="Barrel Sq" sheetId="12" r:id="rId22"/>
    <sheet name="Sheet3" sheetId="35" r:id="rId23"/>
  </sheets>
  <definedNames>
    <definedName name="_xlnm.Print_Area" localSheetId="1">'Adv Ind'!$DE$1:$DH$9,'Adv Ind'!$A$1:$E$9</definedName>
    <definedName name="_xlnm.Print_Area" localSheetId="16">'Adv Sq'!$AW$1:$BB$13,'Adv Sq'!$A$1:$E$13</definedName>
    <definedName name="_xlnm.Print_Area" localSheetId="21">'Barrel Sq'!$N$7:$Q$39</definedName>
    <definedName name="_xlnm.Print_Area" localSheetId="14">'Barrell Ind'!$L$7:$O$38</definedName>
    <definedName name="_xlnm.Print_Area" localSheetId="2">'Inter Ind'!$AQ$7:$AV$12</definedName>
    <definedName name="_xlnm.Print_Area" localSheetId="17">'Inter Sq'!$AQ$1:$AV$13,'Inter Sq'!$A$1:$E$13</definedName>
    <definedName name="_xlnm.Print_Area" localSheetId="3">'Nov Ind CW'!$AO$6:$AT$13</definedName>
    <definedName name="_xlnm.Print_Area" localSheetId="9">'Nov PDD W'!$O$7:$T$39</definedName>
    <definedName name="_xlnm.Print_Area" localSheetId="18">'Nov Sq'!$BI$7:$BO$39</definedName>
    <definedName name="_xlnm.Print_Area" localSheetId="0">'Open Ind'!$CB$1:$CG$8,'Open Ind'!$A$1:$E$8</definedName>
    <definedName name="_xlnm.Print_Area" localSheetId="8">'Open PDD C'!$W$7:$AB$39</definedName>
    <definedName name="_xlnm.Print_Area" localSheetId="15">'Open Sq'!$BR$7:$BX$39</definedName>
    <definedName name="_xlnm.Print_Area" localSheetId="10">'PDD Barrel AWD'!$L$7:$O$21</definedName>
    <definedName name="_xlnm.Print_Area" localSheetId="12">'PDD Barrel Novice'!$L$7:$O$39</definedName>
    <definedName name="_xlnm.Print_Area" localSheetId="13">'PDD Barrel Open'!$L$7:$O$37</definedName>
    <definedName name="_xlnm.Print_Area" localSheetId="11">'PDD Barrel PrelimPreNovice'!$L$7:$O$27</definedName>
    <definedName name="_xlnm.Print_Area" localSheetId="7">'Prel Ind AWD'!$AO$7:$AT$7</definedName>
    <definedName name="_xlnm.Print_Area" localSheetId="5">'Prel Ind W A'!$AO$7:$AT$17</definedName>
    <definedName name="_xlnm.Print_Area" localSheetId="6">'Prel Ind W B'!$AO$1:$AT$14,'Prel Ind W B'!$A$1:$E$14</definedName>
    <definedName name="_xlnm.Print_Area" localSheetId="20">'Prel Sq'!$BI$7:$BO$39</definedName>
    <definedName name="_xlnm.Print_Area" localSheetId="4">'PreNov Ind CW'!$AQ$7:$AV$39</definedName>
    <definedName name="_xlnm.Print_Area" localSheetId="19">'Pre-Nov Sq'!$BL$7:$BR$39</definedName>
    <definedName name="_xlnm.Print_Titles" localSheetId="1">'Adv Ind'!$A:$E,'Adv Ind'!$1:$6</definedName>
    <definedName name="_xlnm.Print_Titles" localSheetId="16">'Adv Sq'!$A:$E,'Adv Sq'!$1:$6</definedName>
    <definedName name="_xlnm.Print_Titles" localSheetId="21">'Barrel Sq'!$A:$C,'Barrel Sq'!$1:$6</definedName>
    <definedName name="_xlnm.Print_Titles" localSheetId="14">'Barrell Ind'!$A:$C,'Barrell Ind'!$1:$6</definedName>
    <definedName name="_xlnm.Print_Titles" localSheetId="2">'Inter Ind'!$A:$E,'Inter Ind'!$1:$6</definedName>
    <definedName name="_xlnm.Print_Titles" localSheetId="17">'Inter Sq'!$A:$E,'Inter Sq'!$1:$6</definedName>
    <definedName name="_xlnm.Print_Titles" localSheetId="3">'Nov Ind CW'!$A:$E,'Nov Ind CW'!$1:$6</definedName>
    <definedName name="_xlnm.Print_Titles" localSheetId="9">'Nov PDD W'!$A:$E,'Nov PDD W'!$1:$6</definedName>
    <definedName name="_xlnm.Print_Titles" localSheetId="18">'Nov Sq'!$A:$E,'Nov Sq'!$1:$6</definedName>
    <definedName name="_xlnm.Print_Titles" localSheetId="0">'Open Ind'!$A:$E,'Open Ind'!$1:$6</definedName>
    <definedName name="_xlnm.Print_Titles" localSheetId="8">'Open PDD C'!$A:$E,'Open PDD C'!$1:$6</definedName>
    <definedName name="_xlnm.Print_Titles" localSheetId="15">'Open Sq'!$A:$E,'Open Sq'!$1:$6</definedName>
    <definedName name="_xlnm.Print_Titles" localSheetId="10">'PDD Barrel AWD'!$A:$C,'PDD Barrel AWD'!$1:$6</definedName>
    <definedName name="_xlnm.Print_Titles" localSheetId="12">'PDD Barrel Novice'!$A:$C,'PDD Barrel Novice'!$1:$6</definedName>
    <definedName name="_xlnm.Print_Titles" localSheetId="13">'PDD Barrel Open'!$A:$C,'PDD Barrel Open'!$1:$6</definedName>
    <definedName name="_xlnm.Print_Titles" localSheetId="11">'PDD Barrel PrelimPreNovice'!$A:$C,'PDD Barrel PrelimPreNovice'!$1:$6</definedName>
    <definedName name="_xlnm.Print_Titles" localSheetId="7">'Prel Ind AWD'!$A:$E,'Prel Ind AWD'!$1:$6</definedName>
    <definedName name="_xlnm.Print_Titles" localSheetId="5">'Prel Ind W A'!$A:$E,'Prel Ind W A'!$1:$6</definedName>
    <definedName name="_xlnm.Print_Titles" localSheetId="6">'Prel Ind W B'!$A:$E,'Prel Ind W B'!$1:$6</definedName>
    <definedName name="_xlnm.Print_Titles" localSheetId="20">'Prel Sq'!$A:$E,'Prel Sq'!$1:$6</definedName>
    <definedName name="_xlnm.Print_Titles" localSheetId="4">'PreNov Ind CW'!$A:$E,'PreNov Ind CW'!$1:$6</definedName>
    <definedName name="_xlnm.Print_Titles" localSheetId="19">'Pre-Nov Sq'!$A:$E,'Pre-Nov Sq'!$1:$6</definedName>
  </definedNames>
  <calcPr calcId="125725" concurrentCalc="0"/>
</workbook>
</file>

<file path=xl/calcChain.xml><?xml version="1.0" encoding="utf-8"?>
<calcChain xmlns="http://schemas.openxmlformats.org/spreadsheetml/2006/main">
  <c r="F8" i="34"/>
  <c r="L8"/>
  <c r="J8"/>
  <c r="M8"/>
  <c r="N8"/>
  <c r="O2"/>
  <c r="O1"/>
  <c r="N14" i="33"/>
  <c r="O14"/>
  <c r="P14"/>
  <c r="T14"/>
  <c r="U14"/>
  <c r="AO14"/>
  <c r="AF14"/>
  <c r="AG14"/>
  <c r="AH14"/>
  <c r="AL14"/>
  <c r="AM14"/>
  <c r="AP14"/>
  <c r="AQ14"/>
  <c r="AR14"/>
  <c r="AS14"/>
  <c r="N13"/>
  <c r="O13"/>
  <c r="P13"/>
  <c r="T13"/>
  <c r="U13"/>
  <c r="AO13"/>
  <c r="AF13"/>
  <c r="AG13"/>
  <c r="AH13"/>
  <c r="AL13"/>
  <c r="AM13"/>
  <c r="AP13"/>
  <c r="AQ13"/>
  <c r="AR13"/>
  <c r="AS13"/>
  <c r="N12"/>
  <c r="O12"/>
  <c r="P12"/>
  <c r="T12"/>
  <c r="U12"/>
  <c r="AO12"/>
  <c r="AF12"/>
  <c r="AG12"/>
  <c r="AH12"/>
  <c r="AL12"/>
  <c r="AM12"/>
  <c r="AP12"/>
  <c r="AQ12"/>
  <c r="AR12"/>
  <c r="AS12"/>
  <c r="N11"/>
  <c r="O11"/>
  <c r="P11"/>
  <c r="T11"/>
  <c r="U11"/>
  <c r="AO11"/>
  <c r="AF11"/>
  <c r="AG11"/>
  <c r="AH11"/>
  <c r="AL11"/>
  <c r="AM11"/>
  <c r="AP11"/>
  <c r="AQ11"/>
  <c r="AR11"/>
  <c r="AS11"/>
  <c r="N10"/>
  <c r="O10"/>
  <c r="P10"/>
  <c r="T10"/>
  <c r="U10"/>
  <c r="AO10"/>
  <c r="AF10"/>
  <c r="AG10"/>
  <c r="AH10"/>
  <c r="AL10"/>
  <c r="AM10"/>
  <c r="AP10"/>
  <c r="AQ10"/>
  <c r="AR10"/>
  <c r="AS10"/>
  <c r="N9"/>
  <c r="O9"/>
  <c r="P9"/>
  <c r="T9"/>
  <c r="U9"/>
  <c r="AO9"/>
  <c r="AF9"/>
  <c r="AG9"/>
  <c r="AH9"/>
  <c r="AL9"/>
  <c r="AM9"/>
  <c r="AP9"/>
  <c r="AQ9"/>
  <c r="AR9"/>
  <c r="AS9"/>
  <c r="N8"/>
  <c r="O8"/>
  <c r="P8"/>
  <c r="T8"/>
  <c r="U8"/>
  <c r="AO8"/>
  <c r="AF8"/>
  <c r="AG8"/>
  <c r="AH8"/>
  <c r="AL8"/>
  <c r="AM8"/>
  <c r="AP8"/>
  <c r="AQ8"/>
  <c r="AR8"/>
  <c r="AS8"/>
  <c r="N7"/>
  <c r="O7"/>
  <c r="P7"/>
  <c r="T7"/>
  <c r="U7"/>
  <c r="AO7"/>
  <c r="AF7"/>
  <c r="AG7"/>
  <c r="AH7"/>
  <c r="AL7"/>
  <c r="AM7"/>
  <c r="AP7"/>
  <c r="AQ7"/>
  <c r="AR7"/>
  <c r="AS7"/>
  <c r="AT2"/>
  <c r="AT1"/>
  <c r="BM9" i="22"/>
  <c r="BN9"/>
  <c r="BM8"/>
  <c r="BN8"/>
  <c r="G21" i="12"/>
  <c r="N21"/>
  <c r="L21"/>
  <c r="O21"/>
  <c r="P21"/>
  <c r="F14" i="32"/>
  <c r="L14"/>
  <c r="J14"/>
  <c r="M14"/>
  <c r="N14"/>
  <c r="F12"/>
  <c r="L12"/>
  <c r="J12"/>
  <c r="M12"/>
  <c r="N12"/>
  <c r="F10"/>
  <c r="L10"/>
  <c r="J10"/>
  <c r="M10"/>
  <c r="N10"/>
  <c r="F10" i="31"/>
  <c r="L10"/>
  <c r="J10"/>
  <c r="M10"/>
  <c r="N10"/>
  <c r="F8" i="28"/>
  <c r="L8"/>
  <c r="J8"/>
  <c r="M8"/>
  <c r="N8"/>
  <c r="F8" i="32"/>
  <c r="L8"/>
  <c r="J8"/>
  <c r="M8"/>
  <c r="N8"/>
  <c r="O2"/>
  <c r="O1"/>
  <c r="F8" i="31"/>
  <c r="L8"/>
  <c r="J8"/>
  <c r="M8"/>
  <c r="N8"/>
  <c r="O2"/>
  <c r="O1"/>
  <c r="F14" i="29"/>
  <c r="L14"/>
  <c r="J14"/>
  <c r="M14"/>
  <c r="N14"/>
  <c r="F7"/>
  <c r="L7"/>
  <c r="J7"/>
  <c r="M7"/>
  <c r="N7"/>
  <c r="F13"/>
  <c r="L13"/>
  <c r="J13"/>
  <c r="M13"/>
  <c r="N13"/>
  <c r="F12"/>
  <c r="L12"/>
  <c r="J12"/>
  <c r="M12"/>
  <c r="N12"/>
  <c r="F11"/>
  <c r="L11"/>
  <c r="J11"/>
  <c r="M11"/>
  <c r="N11"/>
  <c r="F10"/>
  <c r="L10"/>
  <c r="J10"/>
  <c r="M10"/>
  <c r="N10"/>
  <c r="F9"/>
  <c r="L9"/>
  <c r="J9"/>
  <c r="M9"/>
  <c r="N9"/>
  <c r="F8"/>
  <c r="L8"/>
  <c r="J8"/>
  <c r="M8"/>
  <c r="N8"/>
  <c r="M9" i="24"/>
  <c r="N9"/>
  <c r="P9"/>
  <c r="T9"/>
  <c r="U9"/>
  <c r="AO9"/>
  <c r="AE9"/>
  <c r="AF9"/>
  <c r="AH9"/>
  <c r="AL9"/>
  <c r="AM9"/>
  <c r="AP9"/>
  <c r="AQ9"/>
  <c r="AR9"/>
  <c r="AS9"/>
  <c r="M7"/>
  <c r="N7"/>
  <c r="P7"/>
  <c r="T7"/>
  <c r="U7"/>
  <c r="AO7"/>
  <c r="AE7"/>
  <c r="AF7"/>
  <c r="AH7"/>
  <c r="AL7"/>
  <c r="AM7"/>
  <c r="AP7"/>
  <c r="AQ7"/>
  <c r="AR7"/>
  <c r="AS7"/>
  <c r="M8"/>
  <c r="N8"/>
  <c r="P8"/>
  <c r="T8"/>
  <c r="U8"/>
  <c r="AO8"/>
  <c r="AE8"/>
  <c r="AF8"/>
  <c r="AH8"/>
  <c r="AL8"/>
  <c r="AM8"/>
  <c r="AP8"/>
  <c r="AQ8"/>
  <c r="AR8"/>
  <c r="AS8"/>
  <c r="N9" i="25"/>
  <c r="O9"/>
  <c r="Q9"/>
  <c r="U9"/>
  <c r="V9"/>
  <c r="AQ9"/>
  <c r="AG9"/>
  <c r="AH9"/>
  <c r="AJ9"/>
  <c r="AN9"/>
  <c r="AO9"/>
  <c r="AR9"/>
  <c r="AS9"/>
  <c r="AT9"/>
  <c r="AU9"/>
  <c r="N7"/>
  <c r="O7"/>
  <c r="Q7"/>
  <c r="U7"/>
  <c r="V7"/>
  <c r="AQ7"/>
  <c r="AG7"/>
  <c r="AH7"/>
  <c r="AJ7"/>
  <c r="AN7"/>
  <c r="AO7"/>
  <c r="AR7"/>
  <c r="AS7"/>
  <c r="AT7"/>
  <c r="AU7"/>
  <c r="N8"/>
  <c r="O8"/>
  <c r="Q8"/>
  <c r="U8"/>
  <c r="V8"/>
  <c r="AQ8"/>
  <c r="AG8"/>
  <c r="AH8"/>
  <c r="AJ8"/>
  <c r="AN8"/>
  <c r="AO8"/>
  <c r="AR8"/>
  <c r="AS8"/>
  <c r="AT8"/>
  <c r="AU8"/>
  <c r="N16" i="30"/>
  <c r="O16"/>
  <c r="P16"/>
  <c r="T16"/>
  <c r="U16"/>
  <c r="AO16"/>
  <c r="AF16"/>
  <c r="AG16"/>
  <c r="AH16"/>
  <c r="AL16"/>
  <c r="AM16"/>
  <c r="AP16"/>
  <c r="AQ16"/>
  <c r="AR16"/>
  <c r="AS16"/>
  <c r="N15"/>
  <c r="O15"/>
  <c r="P15"/>
  <c r="T15"/>
  <c r="U15"/>
  <c r="AO15"/>
  <c r="AF15"/>
  <c r="AG15"/>
  <c r="AH15"/>
  <c r="AL15"/>
  <c r="AM15"/>
  <c r="AP15"/>
  <c r="AQ15"/>
  <c r="AR15"/>
  <c r="AS15"/>
  <c r="N14"/>
  <c r="O14"/>
  <c r="P14"/>
  <c r="T14"/>
  <c r="U14"/>
  <c r="AO14"/>
  <c r="AF14"/>
  <c r="AG14"/>
  <c r="AH14"/>
  <c r="AL14"/>
  <c r="AM14"/>
  <c r="AP14"/>
  <c r="AQ14"/>
  <c r="AR14"/>
  <c r="AS14"/>
  <c r="N13"/>
  <c r="O13"/>
  <c r="P13"/>
  <c r="T13"/>
  <c r="U13"/>
  <c r="AO13"/>
  <c r="AF13"/>
  <c r="AG13"/>
  <c r="AH13"/>
  <c r="AL13"/>
  <c r="AM13"/>
  <c r="AP13"/>
  <c r="AQ13"/>
  <c r="AR13"/>
  <c r="AS13"/>
  <c r="N12"/>
  <c r="O12"/>
  <c r="P12"/>
  <c r="T12"/>
  <c r="U12"/>
  <c r="AO12"/>
  <c r="AF12"/>
  <c r="AG12"/>
  <c r="AH12"/>
  <c r="AL12"/>
  <c r="AM12"/>
  <c r="AP12"/>
  <c r="AQ12"/>
  <c r="AR12"/>
  <c r="AS12"/>
  <c r="N11"/>
  <c r="O11"/>
  <c r="P11"/>
  <c r="T11"/>
  <c r="U11"/>
  <c r="AO11"/>
  <c r="AF11"/>
  <c r="AG11"/>
  <c r="AH11"/>
  <c r="AL11"/>
  <c r="AM11"/>
  <c r="AP11"/>
  <c r="AQ11"/>
  <c r="AR11"/>
  <c r="AS11"/>
  <c r="N10"/>
  <c r="O10"/>
  <c r="P10"/>
  <c r="T10"/>
  <c r="U10"/>
  <c r="AO10"/>
  <c r="AF10"/>
  <c r="AG10"/>
  <c r="AH10"/>
  <c r="AL10"/>
  <c r="AM10"/>
  <c r="AP10"/>
  <c r="AQ10"/>
  <c r="AR10"/>
  <c r="AS10"/>
  <c r="N9"/>
  <c r="O9"/>
  <c r="P9"/>
  <c r="T9"/>
  <c r="U9"/>
  <c r="AO9"/>
  <c r="AF9"/>
  <c r="AG9"/>
  <c r="AH9"/>
  <c r="AL9"/>
  <c r="AM9"/>
  <c r="AP9"/>
  <c r="AQ9"/>
  <c r="AR9"/>
  <c r="AS9"/>
  <c r="N8"/>
  <c r="O8"/>
  <c r="P8"/>
  <c r="T8"/>
  <c r="U8"/>
  <c r="AO8"/>
  <c r="AF8"/>
  <c r="AG8"/>
  <c r="AH8"/>
  <c r="AL8"/>
  <c r="AM8"/>
  <c r="AP8"/>
  <c r="AQ8"/>
  <c r="AR8"/>
  <c r="AS8"/>
  <c r="N7"/>
  <c r="O7"/>
  <c r="P7"/>
  <c r="T7"/>
  <c r="U7"/>
  <c r="AO7"/>
  <c r="AF7"/>
  <c r="AG7"/>
  <c r="AH7"/>
  <c r="AL7"/>
  <c r="AM7"/>
  <c r="AP7"/>
  <c r="AQ7"/>
  <c r="AR7"/>
  <c r="AS7"/>
  <c r="AT2"/>
  <c r="AT1"/>
  <c r="N7" i="26"/>
  <c r="O7"/>
  <c r="P7"/>
  <c r="T7"/>
  <c r="U7"/>
  <c r="AO7"/>
  <c r="AF7"/>
  <c r="AG7"/>
  <c r="AH7"/>
  <c r="AL7"/>
  <c r="AM7"/>
  <c r="AP7"/>
  <c r="AQ7"/>
  <c r="AR7"/>
  <c r="AS7"/>
  <c r="M8" i="23"/>
  <c r="N8"/>
  <c r="P8"/>
  <c r="U8"/>
  <c r="V8"/>
  <c r="AQ8"/>
  <c r="AF8"/>
  <c r="AG8"/>
  <c r="AI8"/>
  <c r="AN8"/>
  <c r="AO8"/>
  <c r="AR8"/>
  <c r="AS8"/>
  <c r="AT8"/>
  <c r="AU8"/>
  <c r="M7"/>
  <c r="N7"/>
  <c r="P7"/>
  <c r="U7"/>
  <c r="V7"/>
  <c r="AQ7"/>
  <c r="AF7"/>
  <c r="AG7"/>
  <c r="AI7"/>
  <c r="AN7"/>
  <c r="AO7"/>
  <c r="AR7"/>
  <c r="AS7"/>
  <c r="AT7"/>
  <c r="AU7"/>
  <c r="N9" i="22"/>
  <c r="O9"/>
  <c r="Q9"/>
  <c r="V9"/>
  <c r="X9"/>
  <c r="Y9"/>
  <c r="AW9"/>
  <c r="AJ9"/>
  <c r="AK9"/>
  <c r="AM9"/>
  <c r="AR9"/>
  <c r="AT9"/>
  <c r="AU9"/>
  <c r="AX9"/>
  <c r="AY9"/>
  <c r="AZ9"/>
  <c r="BA9"/>
  <c r="DE9"/>
  <c r="BP9"/>
  <c r="BU9"/>
  <c r="BW9"/>
  <c r="BX9"/>
  <c r="CV9"/>
  <c r="CI9"/>
  <c r="CJ9"/>
  <c r="CL9"/>
  <c r="CQ9"/>
  <c r="CS9"/>
  <c r="CT9"/>
  <c r="CW9"/>
  <c r="CX9"/>
  <c r="CY9"/>
  <c r="CZ9"/>
  <c r="DF9"/>
  <c r="DG9"/>
  <c r="N7"/>
  <c r="O7"/>
  <c r="Q7"/>
  <c r="V7"/>
  <c r="X7"/>
  <c r="Y7"/>
  <c r="AW7"/>
  <c r="AJ7"/>
  <c r="AK7"/>
  <c r="AM7"/>
  <c r="AR7"/>
  <c r="AT7"/>
  <c r="AU7"/>
  <c r="AX7"/>
  <c r="AY7"/>
  <c r="AZ7"/>
  <c r="BA7"/>
  <c r="DE7"/>
  <c r="BM7"/>
  <c r="BN7"/>
  <c r="BP7"/>
  <c r="BU7"/>
  <c r="BW7"/>
  <c r="BX7"/>
  <c r="CV7"/>
  <c r="CI7"/>
  <c r="CJ7"/>
  <c r="CL7"/>
  <c r="CQ7"/>
  <c r="CS7"/>
  <c r="CT7"/>
  <c r="CW7"/>
  <c r="CX7"/>
  <c r="CY7"/>
  <c r="CZ7"/>
  <c r="DF7"/>
  <c r="DG7"/>
  <c r="N8"/>
  <c r="O8"/>
  <c r="Q8"/>
  <c r="V8"/>
  <c r="X8"/>
  <c r="Y8"/>
  <c r="AW8"/>
  <c r="AJ8"/>
  <c r="AK8"/>
  <c r="AM8"/>
  <c r="AR8"/>
  <c r="AT8"/>
  <c r="AU8"/>
  <c r="AX8"/>
  <c r="AY8"/>
  <c r="AZ8"/>
  <c r="BA8"/>
  <c r="DE8"/>
  <c r="BP8"/>
  <c r="BU8"/>
  <c r="BW8"/>
  <c r="BX8"/>
  <c r="CV8"/>
  <c r="CI8"/>
  <c r="CJ8"/>
  <c r="CL8"/>
  <c r="CQ8"/>
  <c r="CS8"/>
  <c r="CT8"/>
  <c r="CW8"/>
  <c r="CX8"/>
  <c r="CY8"/>
  <c r="CZ8"/>
  <c r="DF8"/>
  <c r="DG8"/>
  <c r="AL8" i="1"/>
  <c r="AO8"/>
  <c r="CU8"/>
  <c r="BW8"/>
  <c r="BY8"/>
  <c r="CV8"/>
  <c r="CW8"/>
  <c r="AL7"/>
  <c r="AO7"/>
  <c r="CU7"/>
  <c r="BW7"/>
  <c r="BY7"/>
  <c r="CV7"/>
  <c r="CW7"/>
  <c r="CX8"/>
  <c r="CY8"/>
  <c r="X8"/>
  <c r="Y8"/>
  <c r="AC8"/>
  <c r="AF8"/>
  <c r="AG8"/>
  <c r="CN8"/>
  <c r="BJ8"/>
  <c r="BK8"/>
  <c r="BO8"/>
  <c r="BQ8"/>
  <c r="BR8"/>
  <c r="CO8"/>
  <c r="CP8"/>
  <c r="X7"/>
  <c r="Y7"/>
  <c r="AC7"/>
  <c r="AF7"/>
  <c r="AG7"/>
  <c r="CN7"/>
  <c r="BJ7"/>
  <c r="BK7"/>
  <c r="BO7"/>
  <c r="BQ7"/>
  <c r="BR7"/>
  <c r="CO7"/>
  <c r="CP7"/>
  <c r="CQ8"/>
  <c r="CR8"/>
  <c r="N8"/>
  <c r="O8"/>
  <c r="Q8"/>
  <c r="CI8"/>
  <c r="AZ8"/>
  <c r="BA8"/>
  <c r="BC8"/>
  <c r="CJ8"/>
  <c r="CK8"/>
  <c r="N7"/>
  <c r="O7"/>
  <c r="Q7"/>
  <c r="CI7"/>
  <c r="AZ7"/>
  <c r="BA7"/>
  <c r="BC7"/>
  <c r="CJ7"/>
  <c r="CK7"/>
  <c r="AP8"/>
  <c r="CB8"/>
  <c r="BZ8"/>
  <c r="CC8"/>
  <c r="CD8"/>
  <c r="CE8"/>
  <c r="CF8"/>
  <c r="AP7"/>
  <c r="CB7"/>
  <c r="BZ7"/>
  <c r="CC7"/>
  <c r="CD7"/>
  <c r="CE7"/>
  <c r="CF7"/>
  <c r="H16" i="27"/>
  <c r="O16"/>
  <c r="M16"/>
  <c r="P16"/>
  <c r="Q16"/>
  <c r="R16"/>
  <c r="S16"/>
  <c r="H14"/>
  <c r="O14"/>
  <c r="M14"/>
  <c r="P14"/>
  <c r="Q14"/>
  <c r="R14"/>
  <c r="S14"/>
  <c r="H12"/>
  <c r="O12"/>
  <c r="M12"/>
  <c r="P12"/>
  <c r="Q12"/>
  <c r="R12"/>
  <c r="S12"/>
  <c r="H10"/>
  <c r="O10"/>
  <c r="M10"/>
  <c r="P10"/>
  <c r="Q10"/>
  <c r="R10"/>
  <c r="S10"/>
  <c r="BM13" i="21"/>
  <c r="BF13"/>
  <c r="AN13"/>
  <c r="U13"/>
  <c r="BP13" i="20"/>
  <c r="BI13"/>
  <c r="AP13"/>
  <c r="V13"/>
  <c r="BM13" i="19"/>
  <c r="BF13"/>
  <c r="AN13"/>
  <c r="U13"/>
  <c r="AT13" i="18"/>
  <c r="AN13"/>
  <c r="U13"/>
  <c r="AZ13" i="17"/>
  <c r="AR13"/>
  <c r="AT13"/>
  <c r="V13"/>
  <c r="X13"/>
  <c r="BV13" i="9"/>
  <c r="BM13"/>
  <c r="BO13"/>
  <c r="AR13"/>
  <c r="AT13"/>
  <c r="V13"/>
  <c r="X13"/>
  <c r="R8" i="27"/>
  <c r="Z8" i="14"/>
  <c r="R8"/>
  <c r="T8"/>
  <c r="I8"/>
  <c r="K8"/>
  <c r="AT2" i="24"/>
  <c r="AT1"/>
  <c r="DH2" i="22"/>
  <c r="DH1"/>
  <c r="DA2"/>
  <c r="DA1"/>
  <c r="BB2"/>
  <c r="BB1"/>
  <c r="CX7" i="1"/>
  <c r="CZ2"/>
  <c r="CZ1"/>
  <c r="CQ7"/>
  <c r="CS2"/>
  <c r="CS1"/>
  <c r="CL2"/>
  <c r="CL1"/>
  <c r="O1" i="29"/>
  <c r="O2"/>
  <c r="O1" i="28"/>
  <c r="O2"/>
  <c r="M8" i="27"/>
  <c r="H8"/>
  <c r="O8"/>
  <c r="P8"/>
  <c r="Q8"/>
  <c r="S8"/>
  <c r="T1"/>
  <c r="T2"/>
  <c r="U8" i="14"/>
  <c r="L8"/>
  <c r="W8"/>
  <c r="X8"/>
  <c r="Y8"/>
  <c r="AA8"/>
  <c r="AT1" i="26"/>
  <c r="AT2"/>
  <c r="AV1" i="25"/>
  <c r="AV2"/>
  <c r="AV1" i="23"/>
  <c r="AV2"/>
  <c r="L13" i="12"/>
  <c r="G13"/>
  <c r="AY7" i="21"/>
  <c r="AY8"/>
  <c r="AY9"/>
  <c r="AY10"/>
  <c r="AY11"/>
  <c r="AY12"/>
  <c r="AY13"/>
  <c r="AZ13"/>
  <c r="BA13"/>
  <c r="BG13"/>
  <c r="BK13"/>
  <c r="AG7"/>
  <c r="AG8"/>
  <c r="AG9"/>
  <c r="AG10"/>
  <c r="AG11"/>
  <c r="AG12"/>
  <c r="AG13"/>
  <c r="AH13"/>
  <c r="AI13"/>
  <c r="AO13"/>
  <c r="BJ13"/>
  <c r="N7"/>
  <c r="N8"/>
  <c r="N9"/>
  <c r="N10"/>
  <c r="N11"/>
  <c r="N12"/>
  <c r="N13"/>
  <c r="O13"/>
  <c r="P13"/>
  <c r="V13"/>
  <c r="BI13"/>
  <c r="BO1"/>
  <c r="BO2"/>
  <c r="BA7" i="20"/>
  <c r="BA8"/>
  <c r="BA9"/>
  <c r="BA10"/>
  <c r="BA11"/>
  <c r="BA12"/>
  <c r="BA13"/>
  <c r="BB13"/>
  <c r="BD13"/>
  <c r="BJ13"/>
  <c r="BN13"/>
  <c r="AH7"/>
  <c r="AH8"/>
  <c r="AH9"/>
  <c r="AH10"/>
  <c r="AH11"/>
  <c r="AH12"/>
  <c r="AH13"/>
  <c r="AI13"/>
  <c r="AK13"/>
  <c r="AQ13"/>
  <c r="BM13"/>
  <c r="BR1"/>
  <c r="BR2"/>
  <c r="N7"/>
  <c r="N8"/>
  <c r="N9"/>
  <c r="N10"/>
  <c r="N11"/>
  <c r="N12"/>
  <c r="N13"/>
  <c r="O13"/>
  <c r="Q13"/>
  <c r="W13"/>
  <c r="BL13"/>
  <c r="BO13"/>
  <c r="BQ13"/>
  <c r="BO1" i="19"/>
  <c r="BO2"/>
  <c r="M7"/>
  <c r="AF7"/>
  <c r="AX7"/>
  <c r="M8"/>
  <c r="AF8"/>
  <c r="AX8"/>
  <c r="AX9"/>
  <c r="AX10"/>
  <c r="AX11"/>
  <c r="AX12"/>
  <c r="AX13"/>
  <c r="AY13"/>
  <c r="BA13"/>
  <c r="BG13"/>
  <c r="BK13"/>
  <c r="M9"/>
  <c r="AF9"/>
  <c r="M10"/>
  <c r="M11"/>
  <c r="M12"/>
  <c r="M13"/>
  <c r="N13"/>
  <c r="P13"/>
  <c r="V13"/>
  <c r="BI13"/>
  <c r="AF10"/>
  <c r="AF11"/>
  <c r="AF12"/>
  <c r="AF13"/>
  <c r="AG13"/>
  <c r="AI13"/>
  <c r="AO13"/>
  <c r="BJ13"/>
  <c r="BL13"/>
  <c r="BN13"/>
  <c r="AF7" i="18"/>
  <c r="AF8"/>
  <c r="AF9"/>
  <c r="AF10"/>
  <c r="AF11"/>
  <c r="AF12"/>
  <c r="M7"/>
  <c r="M8"/>
  <c r="M9"/>
  <c r="M10"/>
  <c r="M11"/>
  <c r="M12"/>
  <c r="M13"/>
  <c r="N13"/>
  <c r="P13"/>
  <c r="V13"/>
  <c r="AQ13"/>
  <c r="AV1"/>
  <c r="AV2"/>
  <c r="BB1" i="17"/>
  <c r="BB2"/>
  <c r="N7"/>
  <c r="AJ7"/>
  <c r="N8"/>
  <c r="AJ8"/>
  <c r="N9"/>
  <c r="AJ9"/>
  <c r="AJ10"/>
  <c r="AJ11"/>
  <c r="AJ12"/>
  <c r="AJ13"/>
  <c r="AK13"/>
  <c r="AM13"/>
  <c r="AU13"/>
  <c r="AX13"/>
  <c r="N10"/>
  <c r="N11"/>
  <c r="N12"/>
  <c r="BE7" i="9"/>
  <c r="BE8"/>
  <c r="BE9"/>
  <c r="BE10"/>
  <c r="BE11"/>
  <c r="BE12"/>
  <c r="BE13"/>
  <c r="BF13"/>
  <c r="BH13"/>
  <c r="BP13"/>
  <c r="BT13"/>
  <c r="AJ7"/>
  <c r="AJ8"/>
  <c r="AJ9"/>
  <c r="AJ10"/>
  <c r="AJ11"/>
  <c r="AJ12"/>
  <c r="AJ13"/>
  <c r="AK13"/>
  <c r="AM13"/>
  <c r="AU13"/>
  <c r="BS13"/>
  <c r="N7"/>
  <c r="N8"/>
  <c r="N9"/>
  <c r="N10"/>
  <c r="N11"/>
  <c r="N12"/>
  <c r="N13"/>
  <c r="O13"/>
  <c r="Q13"/>
  <c r="Y13"/>
  <c r="BR13"/>
  <c r="BU13"/>
  <c r="BW13"/>
  <c r="AB1" i="14"/>
  <c r="AB2"/>
  <c r="Q1" i="12"/>
  <c r="Q2"/>
  <c r="N13"/>
  <c r="O13"/>
  <c r="BX1" i="9"/>
  <c r="BX2"/>
  <c r="CG2" i="1"/>
  <c r="CG1"/>
  <c r="AF13" i="18"/>
  <c r="AG13"/>
  <c r="AI13"/>
  <c r="AO13"/>
  <c r="AR13"/>
  <c r="N13" i="17"/>
  <c r="O13"/>
  <c r="Q13"/>
  <c r="Y13"/>
  <c r="AW13"/>
  <c r="P13" i="12"/>
  <c r="AS13" i="18"/>
  <c r="AU13"/>
  <c r="BL13" i="21"/>
  <c r="BN13"/>
  <c r="AY13" i="17"/>
  <c r="BA13"/>
  <c r="CR7" i="1"/>
  <c r="CY7"/>
</calcChain>
</file>

<file path=xl/sharedStrings.xml><?xml version="1.0" encoding="utf-8"?>
<sst xmlns="http://schemas.openxmlformats.org/spreadsheetml/2006/main" count="1568" uniqueCount="197">
  <si>
    <t>No.</t>
  </si>
  <si>
    <t>Vaulter</t>
  </si>
  <si>
    <t>Horse</t>
  </si>
  <si>
    <t>Lunger</t>
  </si>
  <si>
    <t>Club</t>
  </si>
  <si>
    <t>Flag</t>
  </si>
  <si>
    <t>Mill</t>
  </si>
  <si>
    <t>Stand</t>
  </si>
  <si>
    <t>V'ltOn</t>
  </si>
  <si>
    <t>Score</t>
  </si>
  <si>
    <t>COMPULSORIES</t>
  </si>
  <si>
    <t>Perf</t>
  </si>
  <si>
    <t>FREESTYLE</t>
  </si>
  <si>
    <t>TOTAL</t>
  </si>
  <si>
    <t>SCORE</t>
  </si>
  <si>
    <t>Judge at A:</t>
  </si>
  <si>
    <t>Judge at B:</t>
  </si>
  <si>
    <t>Judge at C:</t>
  </si>
  <si>
    <t>Judges' Scores</t>
  </si>
  <si>
    <t>A</t>
  </si>
  <si>
    <t>B</t>
  </si>
  <si>
    <t>C</t>
  </si>
  <si>
    <t>Actual</t>
  </si>
  <si>
    <t>Tristyn</t>
  </si>
  <si>
    <t>Mr Tao</t>
  </si>
  <si>
    <t>Bronwen</t>
  </si>
  <si>
    <t>NEqC</t>
  </si>
  <si>
    <t>Place</t>
  </si>
  <si>
    <t>Kneel</t>
  </si>
  <si>
    <t>John</t>
  </si>
  <si>
    <t>NB - "Hand-sort" for places!</t>
  </si>
  <si>
    <t>R</t>
  </si>
  <si>
    <t>Hazel</t>
  </si>
  <si>
    <t>Frances</t>
  </si>
  <si>
    <t>Sandy</t>
  </si>
  <si>
    <t>Lee</t>
  </si>
  <si>
    <t>Anne</t>
  </si>
  <si>
    <t>Total</t>
  </si>
  <si>
    <t>Sub-total</t>
  </si>
  <si>
    <t>Div. by</t>
  </si>
  <si>
    <t>score</t>
  </si>
  <si>
    <t>FINAL</t>
  </si>
  <si>
    <t>ACTUAL SCORES</t>
  </si>
  <si>
    <t>Overall</t>
  </si>
  <si>
    <t>Gen'l</t>
  </si>
  <si>
    <t>Imp.</t>
  </si>
  <si>
    <t>Organising Committee</t>
  </si>
  <si>
    <t>Competition/Championships</t>
  </si>
  <si>
    <t>Open Squad</t>
  </si>
  <si>
    <t>USE THIS SHEET for OPEN SQUAD</t>
  </si>
  <si>
    <t>S'rs/1</t>
  </si>
  <si>
    <t>S'rs/2</t>
  </si>
  <si>
    <t>Fl'k/1</t>
  </si>
  <si>
    <t>Sw off</t>
  </si>
  <si>
    <t>No&amp;Ex</t>
  </si>
  <si>
    <t>Art.</t>
  </si>
  <si>
    <t>Diff.</t>
  </si>
  <si>
    <t>Perf.</t>
  </si>
  <si>
    <t>Falls</t>
  </si>
  <si>
    <t>D &amp; P</t>
  </si>
  <si>
    <t>Bas S</t>
  </si>
  <si>
    <t>Sw fw</t>
  </si>
  <si>
    <t>Half M</t>
  </si>
  <si>
    <t>Sw rw</t>
  </si>
  <si>
    <t>Exer</t>
  </si>
  <si>
    <t>Novice Squad Canter/Walk</t>
  </si>
  <si>
    <t>USE THIS SHEET for NOVICE SQUAD Canter/Walk</t>
  </si>
  <si>
    <t>Pre-Novice Squad Canter/Walk</t>
  </si>
  <si>
    <t>USE THIS SHEET for PRE-NOVICE SQUAD Canter/Walk</t>
  </si>
  <si>
    <t>1/2 Fl</t>
  </si>
  <si>
    <t>I/s S't</t>
  </si>
  <si>
    <t>O/s S't</t>
  </si>
  <si>
    <t>V'lt Off</t>
  </si>
  <si>
    <t>Preliminary Squad Walk</t>
  </si>
  <si>
    <t>USE THIS SHEET for PRELIMINARY SQUAD Walk</t>
  </si>
  <si>
    <t>Gen Im</t>
  </si>
  <si>
    <t>Art</t>
  </si>
  <si>
    <t>Sc. 1</t>
  </si>
  <si>
    <t>Sc. 2</t>
  </si>
  <si>
    <t>Fl. 1</t>
  </si>
  <si>
    <t>SwOff</t>
  </si>
  <si>
    <t>Sub</t>
  </si>
  <si>
    <t>Ex Sc</t>
  </si>
  <si>
    <t>Pl'k</t>
  </si>
  <si>
    <t>D&amp;P</t>
  </si>
  <si>
    <t>1/2 Mill</t>
  </si>
  <si>
    <t>Exerc</t>
  </si>
  <si>
    <t>Plank</t>
  </si>
  <si>
    <t>In Seat</t>
  </si>
  <si>
    <t>Out S</t>
  </si>
  <si>
    <t>V'ltOf</t>
  </si>
  <si>
    <t>Jump f'ce</t>
  </si>
  <si>
    <t>Co-ord</t>
  </si>
  <si>
    <t>Supple</t>
  </si>
  <si>
    <t>Balance</t>
  </si>
  <si>
    <t>Strength</t>
  </si>
  <si>
    <t>Sum</t>
  </si>
  <si>
    <t>FB fall</t>
  </si>
  <si>
    <t>Less:</t>
  </si>
  <si>
    <t>TECHNICAL TEST - Elements</t>
  </si>
  <si>
    <t>TECHNICAL TEST - A&amp;P</t>
  </si>
  <si>
    <t>COMBINED</t>
  </si>
  <si>
    <t>Ranking</t>
  </si>
  <si>
    <t>TECHNICAL TEST</t>
  </si>
  <si>
    <t>Test</t>
  </si>
  <si>
    <t>for</t>
  </si>
  <si>
    <t>Round</t>
  </si>
  <si>
    <t>Score for Round</t>
  </si>
  <si>
    <t>FB Fall</t>
  </si>
  <si>
    <t>GenIm</t>
  </si>
  <si>
    <t>EQ Vaulting Committee</t>
  </si>
  <si>
    <t>EQ State Championship 2015</t>
  </si>
  <si>
    <t>Class 12 - Novice Pas de Deux Walk</t>
  </si>
  <si>
    <t>Kingfisher</t>
  </si>
  <si>
    <t>Brigadoon KF</t>
  </si>
  <si>
    <t>Mike winwood</t>
  </si>
  <si>
    <t>Fassifern</t>
  </si>
  <si>
    <t>Edelweiss Pierre</t>
  </si>
  <si>
    <t>Darryn Fedrick</t>
  </si>
  <si>
    <t>BBEC</t>
  </si>
  <si>
    <t>Kamilaroi Footloose</t>
  </si>
  <si>
    <t>Melissa Stone</t>
  </si>
  <si>
    <t>Madeline Winwood</t>
  </si>
  <si>
    <t>Shilah Morris</t>
  </si>
  <si>
    <t>Kelsey Hawkin</t>
  </si>
  <si>
    <t>Grady Hawkin</t>
  </si>
  <si>
    <t>Lilly Tamah</t>
  </si>
  <si>
    <t>Elouise Smith</t>
  </si>
  <si>
    <t>Abbi Bedford</t>
  </si>
  <si>
    <t>Charli Lovelock</t>
  </si>
  <si>
    <t>Maleka Mitchell</t>
  </si>
  <si>
    <t>Gabrielle Orrock</t>
  </si>
  <si>
    <t>Class 1A - Open Individual</t>
  </si>
  <si>
    <t>Jerri Dixon</t>
  </si>
  <si>
    <t>Tesse Ferguson</t>
  </si>
  <si>
    <t>Sarah Grayson</t>
  </si>
  <si>
    <t>Melanie Fedrick</t>
  </si>
  <si>
    <t>SVG</t>
  </si>
  <si>
    <t>Class 2A - Advanced Individual</t>
  </si>
  <si>
    <t>Mike Winwood</t>
  </si>
  <si>
    <t>Lucy Betts</t>
  </si>
  <si>
    <t>Jessica Masterton</t>
  </si>
  <si>
    <t>Brigasoon KF</t>
  </si>
  <si>
    <t>Zelos</t>
  </si>
  <si>
    <t>Class 7 - Advanced Squad</t>
  </si>
  <si>
    <t>Class 8 - Intermediate Squad</t>
  </si>
  <si>
    <t>Anna Betts</t>
  </si>
  <si>
    <t>Carlee Roberts</t>
  </si>
  <si>
    <t>Jean Betts</t>
  </si>
  <si>
    <t>Kamilaroi Cavalier</t>
  </si>
  <si>
    <t>Class 3A - Intermediate Individual</t>
  </si>
  <si>
    <t xml:space="preserve">Melissa Stone   </t>
  </si>
  <si>
    <t>Class 11a - Preliminary Individual Walk</t>
  </si>
  <si>
    <t>Liana Toms</t>
  </si>
  <si>
    <t>Ella Springs</t>
  </si>
  <si>
    <t>Cobbadah Park Xena</t>
  </si>
  <si>
    <t>Renee Holzinger</t>
  </si>
  <si>
    <t>Melissa Holloway</t>
  </si>
  <si>
    <t>Mikayla Brooks</t>
  </si>
  <si>
    <t>Hannah Del-Villar</t>
  </si>
  <si>
    <t>Jasmin Nagy</t>
  </si>
  <si>
    <t>Matilda Harper-Mills</t>
  </si>
  <si>
    <t>Rachael Barlow</t>
  </si>
  <si>
    <t>Olivia -Jade Greenslade</t>
  </si>
  <si>
    <t>Maddison Kimber</t>
  </si>
  <si>
    <t>Lila-May Brooks</t>
  </si>
  <si>
    <t>Indianna</t>
  </si>
  <si>
    <t>Lindsey White</t>
  </si>
  <si>
    <t>Elena Del-Villar</t>
  </si>
  <si>
    <t>Class 11b - Preliminary Individual Walk</t>
  </si>
  <si>
    <t>Class 5 - Open Pas de Deux Canter</t>
  </si>
  <si>
    <t>Class 10 - Pre-Novice Individual Canter/Walk</t>
  </si>
  <si>
    <t>Mali Chapman</t>
  </si>
  <si>
    <t>Kamilaori Footloose</t>
  </si>
  <si>
    <t>Nicola Barlow</t>
  </si>
  <si>
    <t>Emily Kleier</t>
  </si>
  <si>
    <t>Sky King Hercules</t>
  </si>
  <si>
    <t>David Waller</t>
  </si>
  <si>
    <t>Class 4 - Novice Individual Canter/Walk</t>
  </si>
  <si>
    <t>Class 13 - Barrel Individual</t>
  </si>
  <si>
    <t>Class 14 Pas de Deux Barrel Open</t>
  </si>
  <si>
    <t>Shilah Smith</t>
  </si>
  <si>
    <t>Class 15 -Pas de Deux Barrel Open</t>
  </si>
  <si>
    <t>Malecka Mitchell</t>
  </si>
  <si>
    <t>Hannah Del-Viller</t>
  </si>
  <si>
    <t>Class 19 - Barrel Squad</t>
  </si>
  <si>
    <t>Fasifern</t>
  </si>
  <si>
    <t>Class 16 - Pas de Deux Barrel Prelim - Pre novice</t>
  </si>
  <si>
    <t>Morgan Sparry</t>
  </si>
  <si>
    <t>No 1</t>
  </si>
  <si>
    <t>No 2</t>
  </si>
  <si>
    <t>No 3</t>
  </si>
  <si>
    <t>No 4</t>
  </si>
  <si>
    <t>No 5</t>
  </si>
  <si>
    <t>No 6</t>
  </si>
  <si>
    <t>Class 11 AWD - Preliminary Individual Walk</t>
  </si>
  <si>
    <t>Class 16 - Pas de Deux Barrel AWD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</si>
</sst>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[$-C09]dd\-mmm\-yy;@"/>
    <numFmt numFmtId="167" formatCode="[$-409]h:mm:ss\ AM/PM;@"/>
  </numFmts>
  <fonts count="9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/>
    <xf numFmtId="165" fontId="0" fillId="0" borderId="0" xfId="0" applyNumberFormat="1" applyAlignmen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 applyAlignment="1"/>
    <xf numFmtId="0" fontId="0" fillId="0" borderId="0" xfId="0" applyAlignment="1">
      <alignment horizontal="right"/>
    </xf>
    <xf numFmtId="165" fontId="0" fillId="2" borderId="0" xfId="0" applyNumberFormat="1" applyFill="1" applyAlignment="1"/>
    <xf numFmtId="0" fontId="3" fillId="0" borderId="0" xfId="0" applyFont="1"/>
    <xf numFmtId="0" fontId="0" fillId="0" borderId="0" xfId="0" applyFill="1" applyAlignment="1"/>
    <xf numFmtId="0" fontId="0" fillId="0" borderId="0" xfId="0" applyFill="1" applyAlignment="1">
      <alignment horizontal="center"/>
    </xf>
    <xf numFmtId="164" fontId="0" fillId="3" borderId="0" xfId="0" applyNumberFormat="1" applyFill="1"/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/>
    <xf numFmtId="164" fontId="0" fillId="4" borderId="0" xfId="0" applyNumberFormat="1" applyFill="1" applyAlignment="1"/>
    <xf numFmtId="165" fontId="0" fillId="3" borderId="0" xfId="0" applyNumberFormat="1" applyFill="1"/>
    <xf numFmtId="165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5" fillId="0" borderId="0" xfId="0" applyFont="1"/>
    <xf numFmtId="16" fontId="5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Z8"/>
  <sheetViews>
    <sheetView workbookViewId="0">
      <selection activeCell="B14" sqref="B14"/>
    </sheetView>
  </sheetViews>
  <sheetFormatPr defaultRowHeight="12.75"/>
  <cols>
    <col min="1" max="1" width="5.5703125" customWidth="1"/>
    <col min="2" max="2" width="21.28515625" customWidth="1"/>
    <col min="3" max="3" width="21" customWidth="1"/>
    <col min="4" max="4" width="14" customWidth="1"/>
    <col min="5" max="5" width="14.85546875" customWidth="1"/>
    <col min="6" max="17" width="5.7109375" customWidth="1"/>
    <col min="18" max="18" width="3.140625" customWidth="1"/>
    <col min="19" max="23" width="8.28515625" customWidth="1"/>
    <col min="24" max="25" width="5.7109375" customWidth="1"/>
    <col min="26" max="26" width="3.140625" customWidth="1"/>
    <col min="27" max="31" width="5.7109375" customWidth="1"/>
    <col min="32" max="33" width="6.7109375" customWidth="1"/>
    <col min="34" max="34" width="3.140625" customWidth="1"/>
    <col min="35" max="41" width="5.7109375" customWidth="1"/>
    <col min="42" max="42" width="6.7109375" customWidth="1"/>
    <col min="43" max="43" width="3.140625" customWidth="1"/>
    <col min="44" max="55" width="5.7109375" customWidth="1"/>
    <col min="56" max="56" width="3.140625" customWidth="1"/>
    <col min="57" max="61" width="8.28515625" customWidth="1"/>
    <col min="62" max="63" width="5.7109375" customWidth="1"/>
    <col min="64" max="64" width="3.140625" customWidth="1"/>
    <col min="65" max="68" width="5.7109375" customWidth="1"/>
    <col min="69" max="70" width="6.7109375" customWidth="1"/>
    <col min="71" max="71" width="3.140625" customWidth="1"/>
    <col min="72" max="77" width="5.7109375" customWidth="1"/>
    <col min="78" max="78" width="6.7109375" customWidth="1"/>
    <col min="79" max="79" width="3.140625" customWidth="1"/>
    <col min="80" max="84" width="6.7109375" customWidth="1"/>
    <col min="85" max="85" width="11.5703125" customWidth="1"/>
    <col min="86" max="86" width="3.140625" customWidth="1"/>
    <col min="87" max="89" width="8.7109375" customWidth="1"/>
    <col min="90" max="90" width="11.5703125" customWidth="1"/>
    <col min="91" max="91" width="3.7109375" customWidth="1"/>
    <col min="92" max="96" width="6.7109375" customWidth="1"/>
    <col min="97" max="97" width="11.5703125" customWidth="1"/>
    <col min="98" max="98" width="3.7109375" customWidth="1"/>
    <col min="99" max="103" width="6.7109375" customWidth="1"/>
    <col min="104" max="104" width="11.5703125" customWidth="1"/>
  </cols>
  <sheetData>
    <row r="1" spans="1:104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43"/>
      <c r="N1" s="3"/>
      <c r="O1" s="3"/>
      <c r="R1" s="9"/>
      <c r="S1" s="3" t="s">
        <v>15</v>
      </c>
      <c r="U1" s="43"/>
      <c r="V1" s="43"/>
      <c r="W1" s="43"/>
      <c r="X1" s="43"/>
      <c r="AH1" s="9"/>
      <c r="AI1" s="3" t="s">
        <v>15</v>
      </c>
      <c r="AK1" s="43"/>
      <c r="AL1" s="43"/>
      <c r="AM1" s="43"/>
      <c r="AN1" s="43"/>
      <c r="AQ1" s="22"/>
      <c r="AR1" s="3" t="s">
        <v>16</v>
      </c>
      <c r="AS1" s="3"/>
      <c r="AT1" s="43"/>
      <c r="AU1" s="43"/>
      <c r="AV1" s="43"/>
      <c r="AW1" s="43"/>
      <c r="AX1" s="43"/>
      <c r="AY1" s="43"/>
      <c r="AZ1" s="3"/>
      <c r="BA1" s="3"/>
      <c r="BD1" s="9"/>
      <c r="BE1" s="3" t="s">
        <v>16</v>
      </c>
      <c r="BG1" s="43"/>
      <c r="BH1" s="43"/>
      <c r="BI1" s="43"/>
      <c r="BJ1" s="43"/>
      <c r="BS1" s="9"/>
      <c r="BT1" s="3" t="s">
        <v>16</v>
      </c>
      <c r="BV1" s="43"/>
      <c r="BW1" s="43"/>
      <c r="BX1" s="43"/>
      <c r="CA1" s="22"/>
      <c r="CG1" s="7">
        <f ca="1">NOW()</f>
        <v>42155.582334837964</v>
      </c>
      <c r="CL1" s="7">
        <f ca="1">NOW()</f>
        <v>42155.582334837964</v>
      </c>
      <c r="CS1" s="7">
        <f ca="1">NOW()</f>
        <v>42155.582334837964</v>
      </c>
      <c r="CZ1" s="7">
        <f ca="1">NOW()</f>
        <v>42155.582334837964</v>
      </c>
    </row>
    <row r="2" spans="1:104">
      <c r="A2" s="1" t="s">
        <v>111</v>
      </c>
      <c r="R2" s="9"/>
      <c r="AH2" s="9"/>
      <c r="AQ2" s="22"/>
      <c r="BD2" s="9"/>
      <c r="BS2" s="9"/>
      <c r="CA2" s="22"/>
      <c r="CG2" s="8">
        <f ca="1">NOW()</f>
        <v>42155.582334837964</v>
      </c>
      <c r="CL2" s="8">
        <f ca="1">NOW()</f>
        <v>42155.582334837964</v>
      </c>
      <c r="CS2" s="8">
        <f ca="1">NOW()</f>
        <v>42155.582334837964</v>
      </c>
      <c r="CZ2" s="8">
        <f ca="1">NOW()</f>
        <v>42155.582334837964</v>
      </c>
    </row>
    <row r="3" spans="1:104">
      <c r="A3" t="s">
        <v>132</v>
      </c>
      <c r="R3" s="9"/>
      <c r="AH3" s="9"/>
      <c r="AQ3" s="22"/>
      <c r="BD3" s="9"/>
      <c r="BS3" s="9"/>
      <c r="CA3" s="22"/>
      <c r="CD3" s="35"/>
      <c r="CJ3" s="42" t="s">
        <v>10</v>
      </c>
      <c r="CK3" s="42"/>
      <c r="CO3" s="35" t="s">
        <v>103</v>
      </c>
      <c r="CP3" s="35"/>
      <c r="CQ3" s="2"/>
      <c r="CR3" s="2"/>
      <c r="CV3" s="42" t="s">
        <v>12</v>
      </c>
      <c r="CW3" s="42"/>
      <c r="CX3" s="2"/>
      <c r="CY3" s="2"/>
    </row>
    <row r="4" spans="1:104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4"/>
      <c r="S4" s="42" t="s">
        <v>99</v>
      </c>
      <c r="T4" s="42"/>
      <c r="U4" s="42"/>
      <c r="V4" s="42"/>
      <c r="W4" s="42"/>
      <c r="X4" s="42"/>
      <c r="Y4" s="42"/>
      <c r="Z4" s="2"/>
      <c r="AA4" s="2"/>
      <c r="AB4" s="2"/>
      <c r="AC4" s="2" t="s">
        <v>100</v>
      </c>
      <c r="AD4" s="2"/>
      <c r="AE4" s="2"/>
      <c r="AF4" s="2"/>
      <c r="AG4" s="2"/>
      <c r="AH4" s="9"/>
      <c r="AI4" s="42" t="s">
        <v>12</v>
      </c>
      <c r="AJ4" s="42"/>
      <c r="AK4" s="42"/>
      <c r="AL4" s="42"/>
      <c r="AM4" s="42"/>
      <c r="AN4" s="42"/>
      <c r="AO4" s="42"/>
      <c r="AP4" s="2" t="s">
        <v>13</v>
      </c>
      <c r="AQ4" s="22"/>
      <c r="AR4" s="42" t="s">
        <v>10</v>
      </c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24"/>
      <c r="BE4" s="42" t="s">
        <v>99</v>
      </c>
      <c r="BF4" s="42"/>
      <c r="BG4" s="42"/>
      <c r="BH4" s="42"/>
      <c r="BI4" s="42"/>
      <c r="BJ4" s="42"/>
      <c r="BK4" s="42"/>
      <c r="BL4" s="2"/>
      <c r="BM4" s="2"/>
      <c r="BN4" s="2"/>
      <c r="BO4" s="2" t="s">
        <v>100</v>
      </c>
      <c r="BP4" s="2"/>
      <c r="BQ4" s="2"/>
      <c r="BR4" s="2"/>
      <c r="BS4" s="9"/>
      <c r="BT4" s="42" t="s">
        <v>12</v>
      </c>
      <c r="BU4" s="42"/>
      <c r="BV4" s="42"/>
      <c r="BW4" s="42"/>
      <c r="BX4" s="42"/>
      <c r="BY4" s="42"/>
      <c r="BZ4" s="2" t="s">
        <v>13</v>
      </c>
      <c r="CA4" s="22"/>
      <c r="CB4" s="42" t="s">
        <v>18</v>
      </c>
      <c r="CC4" s="42"/>
      <c r="CD4" s="2"/>
      <c r="CE4" s="2" t="s">
        <v>98</v>
      </c>
      <c r="CF4" s="2" t="s">
        <v>41</v>
      </c>
      <c r="CI4" s="42" t="s">
        <v>18</v>
      </c>
      <c r="CJ4" s="42"/>
      <c r="CK4" s="2" t="s">
        <v>104</v>
      </c>
      <c r="CN4" s="42" t="s">
        <v>18</v>
      </c>
      <c r="CO4" s="42"/>
      <c r="CP4" s="2"/>
      <c r="CQ4" s="2" t="s">
        <v>98</v>
      </c>
      <c r="CR4" s="2" t="s">
        <v>104</v>
      </c>
      <c r="CU4" s="42" t="s">
        <v>18</v>
      </c>
      <c r="CV4" s="42"/>
      <c r="CW4" s="2"/>
      <c r="CX4" s="2" t="s">
        <v>98</v>
      </c>
      <c r="CY4" s="2" t="s">
        <v>104</v>
      </c>
    </row>
    <row r="5" spans="1:104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5</v>
      </c>
      <c r="H5" s="2" t="s">
        <v>6</v>
      </c>
      <c r="I5" s="2" t="s">
        <v>77</v>
      </c>
      <c r="J5" s="2" t="s">
        <v>78</v>
      </c>
      <c r="K5" s="2" t="s">
        <v>7</v>
      </c>
      <c r="L5" s="2" t="s">
        <v>79</v>
      </c>
      <c r="M5" s="2" t="s">
        <v>80</v>
      </c>
      <c r="N5" s="2" t="s">
        <v>81</v>
      </c>
      <c r="O5" s="2" t="s">
        <v>82</v>
      </c>
      <c r="P5" s="2" t="s">
        <v>2</v>
      </c>
      <c r="Q5" s="2" t="s">
        <v>9</v>
      </c>
      <c r="R5" s="24"/>
      <c r="S5" s="2" t="s">
        <v>91</v>
      </c>
      <c r="T5" s="2" t="s">
        <v>92</v>
      </c>
      <c r="U5" s="2" t="s">
        <v>93</v>
      </c>
      <c r="V5" s="2" t="s">
        <v>94</v>
      </c>
      <c r="W5" s="2" t="s">
        <v>95</v>
      </c>
      <c r="X5" s="2" t="s">
        <v>96</v>
      </c>
      <c r="Y5" s="2" t="s">
        <v>9</v>
      </c>
      <c r="AA5" s="2" t="s">
        <v>55</v>
      </c>
      <c r="AB5" s="2" t="s">
        <v>11</v>
      </c>
      <c r="AC5" s="2" t="s">
        <v>9</v>
      </c>
      <c r="AD5" s="2" t="s">
        <v>2</v>
      </c>
      <c r="AE5" s="2" t="s">
        <v>97</v>
      </c>
      <c r="AF5" s="2" t="s">
        <v>96</v>
      </c>
      <c r="AG5" s="2" t="s">
        <v>9</v>
      </c>
      <c r="AH5" s="24"/>
      <c r="AI5" s="2" t="s">
        <v>55</v>
      </c>
      <c r="AJ5" s="2" t="s">
        <v>56</v>
      </c>
      <c r="AK5" s="2" t="s">
        <v>11</v>
      </c>
      <c r="AL5" s="2" t="s">
        <v>84</v>
      </c>
      <c r="AM5" s="2" t="s">
        <v>2</v>
      </c>
      <c r="AN5" s="2" t="s">
        <v>97</v>
      </c>
      <c r="AO5" s="2" t="s">
        <v>9</v>
      </c>
      <c r="AP5" s="2" t="s">
        <v>14</v>
      </c>
      <c r="AQ5" s="23"/>
      <c r="AR5" s="2" t="s">
        <v>8</v>
      </c>
      <c r="AS5" s="2" t="s">
        <v>5</v>
      </c>
      <c r="AT5" s="2" t="s">
        <v>6</v>
      </c>
      <c r="AU5" s="2" t="s">
        <v>77</v>
      </c>
      <c r="AV5" s="2" t="s">
        <v>78</v>
      </c>
      <c r="AW5" s="2" t="s">
        <v>7</v>
      </c>
      <c r="AX5" s="2" t="s">
        <v>79</v>
      </c>
      <c r="AY5" s="2" t="s">
        <v>80</v>
      </c>
      <c r="AZ5" s="2" t="s">
        <v>81</v>
      </c>
      <c r="BA5" s="2" t="s">
        <v>82</v>
      </c>
      <c r="BB5" s="2" t="s">
        <v>2</v>
      </c>
      <c r="BC5" s="2" t="s">
        <v>9</v>
      </c>
      <c r="BD5" s="24"/>
      <c r="BE5" s="2" t="s">
        <v>91</v>
      </c>
      <c r="BF5" s="2" t="s">
        <v>92</v>
      </c>
      <c r="BG5" s="2" t="s">
        <v>93</v>
      </c>
      <c r="BH5" s="2" t="s">
        <v>94</v>
      </c>
      <c r="BI5" s="2" t="s">
        <v>95</v>
      </c>
      <c r="BJ5" s="2" t="s">
        <v>96</v>
      </c>
      <c r="BK5" s="2" t="s">
        <v>9</v>
      </c>
      <c r="BM5" s="2" t="s">
        <v>55</v>
      </c>
      <c r="BN5" s="2" t="s">
        <v>11</v>
      </c>
      <c r="BO5" s="2" t="s">
        <v>9</v>
      </c>
      <c r="BP5" s="2" t="s">
        <v>2</v>
      </c>
      <c r="BQ5" s="2" t="s">
        <v>96</v>
      </c>
      <c r="BR5" s="2" t="s">
        <v>9</v>
      </c>
      <c r="BS5" s="24"/>
      <c r="BT5" s="2" t="s">
        <v>55</v>
      </c>
      <c r="BU5" s="2" t="s">
        <v>56</v>
      </c>
      <c r="BV5" s="2" t="s">
        <v>11</v>
      </c>
      <c r="BW5" s="2" t="s">
        <v>84</v>
      </c>
      <c r="BX5" s="2" t="s">
        <v>2</v>
      </c>
      <c r="BY5" s="2" t="s">
        <v>9</v>
      </c>
      <c r="BZ5" s="2" t="s">
        <v>14</v>
      </c>
      <c r="CA5" s="23"/>
      <c r="CB5" s="2" t="s">
        <v>19</v>
      </c>
      <c r="CC5" s="2" t="s">
        <v>20</v>
      </c>
      <c r="CD5" s="2" t="s">
        <v>9</v>
      </c>
      <c r="CE5" s="2" t="s">
        <v>97</v>
      </c>
      <c r="CF5" s="2" t="s">
        <v>14</v>
      </c>
      <c r="CG5" s="2" t="s">
        <v>27</v>
      </c>
      <c r="CI5" s="2" t="s">
        <v>19</v>
      </c>
      <c r="CJ5" s="2" t="s">
        <v>20</v>
      </c>
      <c r="CK5" s="2" t="s">
        <v>9</v>
      </c>
      <c r="CL5" s="2" t="s">
        <v>102</v>
      </c>
      <c r="CN5" s="2" t="s">
        <v>19</v>
      </c>
      <c r="CO5" s="2" t="s">
        <v>20</v>
      </c>
      <c r="CP5" s="2" t="s">
        <v>9</v>
      </c>
      <c r="CQ5" s="2" t="s">
        <v>97</v>
      </c>
      <c r="CR5" s="2" t="s">
        <v>9</v>
      </c>
      <c r="CS5" s="2" t="s">
        <v>102</v>
      </c>
      <c r="CU5" s="2" t="s">
        <v>19</v>
      </c>
      <c r="CV5" s="2" t="s">
        <v>20</v>
      </c>
      <c r="CW5" s="2" t="s">
        <v>9</v>
      </c>
      <c r="CX5" s="2" t="s">
        <v>97</v>
      </c>
      <c r="CY5" s="2" t="s">
        <v>9</v>
      </c>
      <c r="CZ5" s="2" t="s">
        <v>102</v>
      </c>
    </row>
    <row r="6" spans="1:104">
      <c r="R6" s="9"/>
      <c r="AH6" s="9"/>
      <c r="AQ6" s="22"/>
      <c r="BD6" s="9"/>
      <c r="BS6" s="9"/>
      <c r="CA6" s="22"/>
    </row>
    <row r="7" spans="1:104">
      <c r="A7">
        <v>2</v>
      </c>
      <c r="B7" t="s">
        <v>133</v>
      </c>
      <c r="C7" t="s">
        <v>120</v>
      </c>
      <c r="D7" t="s">
        <v>134</v>
      </c>
      <c r="E7" t="s">
        <v>119</v>
      </c>
      <c r="F7" s="20">
        <v>6</v>
      </c>
      <c r="G7" s="20">
        <v>6.8</v>
      </c>
      <c r="H7" s="20">
        <v>6.3</v>
      </c>
      <c r="I7" s="20">
        <v>5</v>
      </c>
      <c r="J7" s="20">
        <v>5</v>
      </c>
      <c r="K7" s="20">
        <v>6.5</v>
      </c>
      <c r="L7" s="20">
        <v>4</v>
      </c>
      <c r="M7" s="20">
        <v>6</v>
      </c>
      <c r="N7" s="4">
        <f>SUM(F7:M7)</f>
        <v>45.6</v>
      </c>
      <c r="O7" s="13">
        <f>N7/8</f>
        <v>5.7</v>
      </c>
      <c r="P7" s="20">
        <v>5.3</v>
      </c>
      <c r="Q7" s="5">
        <f>(O7*0.75)+(P7*0.25)</f>
        <v>5.6000000000000005</v>
      </c>
      <c r="R7" s="9"/>
      <c r="S7" s="20">
        <v>5.3</v>
      </c>
      <c r="T7" s="20">
        <v>0</v>
      </c>
      <c r="U7" s="20">
        <v>4</v>
      </c>
      <c r="V7" s="20">
        <v>3</v>
      </c>
      <c r="W7" s="20">
        <v>6.2</v>
      </c>
      <c r="X7" s="4">
        <f>SUM(S7:W7)</f>
        <v>18.5</v>
      </c>
      <c r="Y7" s="5">
        <f>X7/5</f>
        <v>3.7</v>
      </c>
      <c r="AA7" s="20">
        <v>5</v>
      </c>
      <c r="AB7" s="20">
        <v>7.6</v>
      </c>
      <c r="AC7" s="13">
        <f>(AA7*0.85)+(AB7*0.15)</f>
        <v>5.39</v>
      </c>
      <c r="AD7" s="20">
        <v>5.2</v>
      </c>
      <c r="AE7" s="20">
        <v>0</v>
      </c>
      <c r="AF7" s="6">
        <f>Y7+AC7+AD7</f>
        <v>14.29</v>
      </c>
      <c r="AG7" s="6">
        <f>AF7/3</f>
        <v>4.7633333333333328</v>
      </c>
      <c r="AH7" s="9"/>
      <c r="AI7" s="20">
        <v>6.7</v>
      </c>
      <c r="AJ7" s="20">
        <v>4.3</v>
      </c>
      <c r="AK7" s="20">
        <v>7.4</v>
      </c>
      <c r="AL7" s="4">
        <f>(AJ7*0.3)+(AK7*0.7)</f>
        <v>6.47</v>
      </c>
      <c r="AM7" s="20">
        <v>6</v>
      </c>
      <c r="AN7" s="20">
        <v>0</v>
      </c>
      <c r="AO7" s="6">
        <f>(AI7*0.25)+(AL7*0.5)+(AM7*0.25)</f>
        <v>6.41</v>
      </c>
      <c r="AP7" s="6">
        <f>(Q7+AG7+AO7)/3</f>
        <v>5.5911111111111111</v>
      </c>
      <c r="AQ7" s="22"/>
      <c r="AR7" s="20">
        <v>6.7</v>
      </c>
      <c r="AS7" s="20">
        <v>7</v>
      </c>
      <c r="AT7" s="20">
        <v>6.7</v>
      </c>
      <c r="AU7" s="20">
        <v>5</v>
      </c>
      <c r="AV7" s="20">
        <v>6.7</v>
      </c>
      <c r="AW7" s="20">
        <v>8</v>
      </c>
      <c r="AX7" s="20">
        <v>4.5</v>
      </c>
      <c r="AY7" s="20">
        <v>6</v>
      </c>
      <c r="AZ7" s="4">
        <f>SUM(AR7:AY7)</f>
        <v>50.6</v>
      </c>
      <c r="BA7" s="13">
        <f>AZ7/8</f>
        <v>6.3250000000000002</v>
      </c>
      <c r="BB7" s="20">
        <v>5.7</v>
      </c>
      <c r="BC7" s="5">
        <f>(BA7*0.75)+(BB7*0.25)</f>
        <v>6.1687500000000002</v>
      </c>
      <c r="BD7" s="9"/>
      <c r="BE7" s="20">
        <v>4</v>
      </c>
      <c r="BF7" s="20">
        <v>0</v>
      </c>
      <c r="BG7" s="20">
        <v>4</v>
      </c>
      <c r="BH7" s="20">
        <v>5</v>
      </c>
      <c r="BI7" s="20">
        <v>5.8</v>
      </c>
      <c r="BJ7" s="4">
        <f>SUM(BE7:BI7)</f>
        <v>18.8</v>
      </c>
      <c r="BK7" s="5">
        <f>BJ7/5</f>
        <v>3.7600000000000002</v>
      </c>
      <c r="BM7" s="20">
        <v>3.1</v>
      </c>
      <c r="BN7" s="20">
        <v>7.9</v>
      </c>
      <c r="BO7" s="13">
        <f>(BM7*0.85)+(BN7*0.15)</f>
        <v>3.82</v>
      </c>
      <c r="BP7" s="20">
        <v>5.2</v>
      </c>
      <c r="BQ7" s="6">
        <f>BK7+BO7+BP7</f>
        <v>12.780000000000001</v>
      </c>
      <c r="BR7" s="6">
        <f>BQ7/3</f>
        <v>4.2600000000000007</v>
      </c>
      <c r="BS7" s="9"/>
      <c r="BT7" s="20">
        <v>4.5999999999999996</v>
      </c>
      <c r="BU7" s="20">
        <v>3.6</v>
      </c>
      <c r="BV7" s="20">
        <v>7.2</v>
      </c>
      <c r="BW7" s="4">
        <f>(BU7*0.3)+(BV7*0.7)</f>
        <v>6.12</v>
      </c>
      <c r="BX7" s="20">
        <v>6</v>
      </c>
      <c r="BY7" s="6">
        <f>(BT7*0.25)+(BW7*0.5)+(BX7*0.25)</f>
        <v>5.71</v>
      </c>
      <c r="BZ7" s="6">
        <f>(BC7+BR7+BY7)/3</f>
        <v>5.3795833333333336</v>
      </c>
      <c r="CA7" s="22"/>
      <c r="CB7" s="6">
        <f>AP7</f>
        <v>5.5911111111111111</v>
      </c>
      <c r="CC7" s="6">
        <f>BZ7</f>
        <v>5.3795833333333336</v>
      </c>
      <c r="CD7" s="6">
        <f>AVERAGE(CB7:CC7)</f>
        <v>5.4853472222222219</v>
      </c>
      <c r="CE7" s="6">
        <f>AE7+AN7</f>
        <v>0</v>
      </c>
      <c r="CF7" s="6">
        <f>CD7-CE7</f>
        <v>5.4853472222222219</v>
      </c>
      <c r="CG7">
        <v>1</v>
      </c>
      <c r="CI7" s="6">
        <f>Q7</f>
        <v>5.6000000000000005</v>
      </c>
      <c r="CJ7" s="6">
        <f>BC7</f>
        <v>6.1687500000000002</v>
      </c>
      <c r="CK7" s="6">
        <f>AVERAGE(CI7:CJ7)</f>
        <v>5.8843750000000004</v>
      </c>
      <c r="CN7" s="6">
        <f>AG7</f>
        <v>4.7633333333333328</v>
      </c>
      <c r="CO7" s="6">
        <f>BR7</f>
        <v>4.2600000000000007</v>
      </c>
      <c r="CP7" s="6">
        <f>AVERAGE(CN7:CO7)</f>
        <v>4.5116666666666667</v>
      </c>
      <c r="CQ7" s="6">
        <f>AE7</f>
        <v>0</v>
      </c>
      <c r="CR7" s="6">
        <f>CP7-CQ7</f>
        <v>4.5116666666666667</v>
      </c>
      <c r="CU7" s="6">
        <f>AO7</f>
        <v>6.41</v>
      </c>
      <c r="CV7" s="6">
        <f>BY7</f>
        <v>5.71</v>
      </c>
      <c r="CW7" s="6">
        <f>AVERAGE(CU7:CV7)</f>
        <v>6.0600000000000005</v>
      </c>
      <c r="CX7" s="6">
        <f>AN7</f>
        <v>0</v>
      </c>
      <c r="CY7" s="6">
        <f>CW7-CX7</f>
        <v>6.0600000000000005</v>
      </c>
    </row>
    <row r="8" spans="1:104">
      <c r="A8">
        <v>33</v>
      </c>
      <c r="B8" t="s">
        <v>135</v>
      </c>
      <c r="C8" t="s">
        <v>117</v>
      </c>
      <c r="D8" t="s">
        <v>136</v>
      </c>
      <c r="E8" t="s">
        <v>137</v>
      </c>
      <c r="F8" s="20">
        <v>6.2</v>
      </c>
      <c r="G8" s="20">
        <v>6.7</v>
      </c>
      <c r="H8" s="20">
        <v>6.2</v>
      </c>
      <c r="I8" s="20">
        <v>5</v>
      </c>
      <c r="J8" s="20">
        <v>6.3</v>
      </c>
      <c r="K8" s="20">
        <v>8</v>
      </c>
      <c r="L8" s="20">
        <v>7</v>
      </c>
      <c r="M8" s="20">
        <v>6.7</v>
      </c>
      <c r="N8" s="4">
        <f>SUM(F8:M8)</f>
        <v>52.100000000000009</v>
      </c>
      <c r="O8" s="13">
        <f>N8/8</f>
        <v>6.5125000000000011</v>
      </c>
      <c r="P8" s="20">
        <v>6.2</v>
      </c>
      <c r="Q8" s="5">
        <f>(O8*0.75)+(P8*0.25)</f>
        <v>6.4343750000000002</v>
      </c>
      <c r="R8" s="9"/>
      <c r="S8" s="20">
        <v>3</v>
      </c>
      <c r="T8" s="20">
        <v>5</v>
      </c>
      <c r="U8" s="20">
        <v>4</v>
      </c>
      <c r="V8" s="20">
        <v>2</v>
      </c>
      <c r="W8" s="20">
        <v>2.5</v>
      </c>
      <c r="X8" s="4">
        <f>SUM(S8:W8)</f>
        <v>16.5</v>
      </c>
      <c r="Y8" s="5">
        <f>X8/5</f>
        <v>3.3</v>
      </c>
      <c r="AA8" s="20">
        <v>3</v>
      </c>
      <c r="AB8" s="20">
        <v>1.7</v>
      </c>
      <c r="AC8" s="13">
        <f>(AA8*0.85)+(AB8*0.15)</f>
        <v>2.8049999999999997</v>
      </c>
      <c r="AD8" s="20">
        <v>5</v>
      </c>
      <c r="AE8" s="20">
        <v>0</v>
      </c>
      <c r="AF8" s="6">
        <f>Y8+AC8+AD8</f>
        <v>11.105</v>
      </c>
      <c r="AG8" s="6">
        <f>AF8/3</f>
        <v>3.7016666666666667</v>
      </c>
      <c r="AH8" s="9"/>
      <c r="AI8" s="20">
        <v>6.4</v>
      </c>
      <c r="AJ8" s="20">
        <v>4</v>
      </c>
      <c r="AK8" s="20">
        <v>6.6</v>
      </c>
      <c r="AL8" s="4">
        <f>(AJ8*0.3)+(AK8*0.7)</f>
        <v>5.8199999999999994</v>
      </c>
      <c r="AM8" s="20">
        <v>6.3</v>
      </c>
      <c r="AN8" s="20">
        <v>0</v>
      </c>
      <c r="AO8" s="6">
        <f>(AI8*0.25)+(AL8*0.5)+(AM8*0.25)</f>
        <v>6.085</v>
      </c>
      <c r="AP8" s="6">
        <f>(Q8+AG8+AO8)/3</f>
        <v>5.4070138888888897</v>
      </c>
      <c r="AQ8" s="22"/>
      <c r="AR8" s="20">
        <v>6.5</v>
      </c>
      <c r="AS8" s="20">
        <v>6.3</v>
      </c>
      <c r="AT8" s="20">
        <v>6</v>
      </c>
      <c r="AU8" s="20">
        <v>5</v>
      </c>
      <c r="AV8" s="20">
        <v>4.8</v>
      </c>
      <c r="AW8" s="20">
        <v>6.8</v>
      </c>
      <c r="AX8" s="20">
        <v>6.5</v>
      </c>
      <c r="AY8" s="20">
        <v>6</v>
      </c>
      <c r="AZ8" s="4">
        <f>SUM(AR8:AY8)</f>
        <v>47.9</v>
      </c>
      <c r="BA8" s="13">
        <f>AZ8/8</f>
        <v>5.9874999999999998</v>
      </c>
      <c r="BB8" s="20">
        <v>6.6</v>
      </c>
      <c r="BC8" s="5">
        <f>(BA8*0.75)+(BB8*0.25)</f>
        <v>6.140625</v>
      </c>
      <c r="BD8" s="9"/>
      <c r="BE8" s="20">
        <v>0</v>
      </c>
      <c r="BF8" s="20">
        <v>4.5</v>
      </c>
      <c r="BG8" s="20">
        <v>0</v>
      </c>
      <c r="BH8" s="20">
        <v>0</v>
      </c>
      <c r="BI8" s="20">
        <v>6</v>
      </c>
      <c r="BJ8" s="4">
        <f>SUM(BE8:BI8)</f>
        <v>10.5</v>
      </c>
      <c r="BK8" s="5">
        <f>BJ8/5</f>
        <v>2.1</v>
      </c>
      <c r="BM8" s="20">
        <v>3.6</v>
      </c>
      <c r="BN8" s="20">
        <v>2.8</v>
      </c>
      <c r="BO8" s="13">
        <f>(BM8*0.85)+(BN8*0.15)</f>
        <v>3.48</v>
      </c>
      <c r="BP8" s="20">
        <v>6.4</v>
      </c>
      <c r="BQ8" s="6">
        <f>BK8+BO8+BP8</f>
        <v>11.98</v>
      </c>
      <c r="BR8" s="6">
        <f>BQ8/3</f>
        <v>3.9933333333333336</v>
      </c>
      <c r="BS8" s="9"/>
      <c r="BT8" s="20">
        <v>5.7</v>
      </c>
      <c r="BU8" s="20">
        <v>4.5999999999999996</v>
      </c>
      <c r="BV8" s="20">
        <v>6.7</v>
      </c>
      <c r="BW8" s="4">
        <f>(BU8*0.3)+(BV8*0.7)</f>
        <v>6.0699999999999994</v>
      </c>
      <c r="BX8" s="20">
        <v>6.5</v>
      </c>
      <c r="BY8" s="6">
        <f>(BT8*0.25)+(BW8*0.5)+(BX8*0.25)</f>
        <v>6.085</v>
      </c>
      <c r="BZ8" s="6">
        <f>(BC8+BR8+BY8)/3</f>
        <v>5.4063194444444447</v>
      </c>
      <c r="CA8" s="22"/>
      <c r="CB8" s="6">
        <f>AP8</f>
        <v>5.4070138888888897</v>
      </c>
      <c r="CC8" s="6">
        <f>BZ8</f>
        <v>5.4063194444444447</v>
      </c>
      <c r="CD8" s="6">
        <f>AVERAGE(CB8:CC8)</f>
        <v>5.4066666666666672</v>
      </c>
      <c r="CE8" s="6">
        <f>AE8+AN8</f>
        <v>0</v>
      </c>
      <c r="CF8" s="6">
        <f>CD8-CE8</f>
        <v>5.4066666666666672</v>
      </c>
      <c r="CG8">
        <v>2</v>
      </c>
      <c r="CI8" s="6">
        <f>Q8</f>
        <v>6.4343750000000002</v>
      </c>
      <c r="CJ8" s="6">
        <f>BC8</f>
        <v>6.140625</v>
      </c>
      <c r="CK8" s="6">
        <f>AVERAGE(CI8:CJ8)</f>
        <v>6.2874999999999996</v>
      </c>
      <c r="CN8" s="6">
        <f>AG8</f>
        <v>3.7016666666666667</v>
      </c>
      <c r="CO8" s="6">
        <f>BR8</f>
        <v>3.9933333333333336</v>
      </c>
      <c r="CP8" s="6">
        <f>AVERAGE(CN8:CO8)</f>
        <v>3.8475000000000001</v>
      </c>
      <c r="CQ8" s="6">
        <f>AE8</f>
        <v>0</v>
      </c>
      <c r="CR8" s="6">
        <f>CP8-CQ8</f>
        <v>3.8475000000000001</v>
      </c>
      <c r="CU8" s="6">
        <f>AO8</f>
        <v>6.085</v>
      </c>
      <c r="CV8" s="6">
        <f>BY8</f>
        <v>6.085</v>
      </c>
      <c r="CW8" s="6">
        <f>AVERAGE(CU8:CV8)</f>
        <v>6.085</v>
      </c>
      <c r="CX8" s="6">
        <f>AN8</f>
        <v>0</v>
      </c>
      <c r="CY8" s="6">
        <f>CW8-CX8</f>
        <v>6.085</v>
      </c>
    </row>
  </sheetData>
  <mergeCells count="18">
    <mergeCell ref="H1:M1"/>
    <mergeCell ref="F4:Q4"/>
    <mergeCell ref="AI4:AO4"/>
    <mergeCell ref="AT1:AY1"/>
    <mergeCell ref="S4:Y4"/>
    <mergeCell ref="U1:X1"/>
    <mergeCell ref="AK1:AN1"/>
    <mergeCell ref="CB4:CC4"/>
    <mergeCell ref="BG1:BJ1"/>
    <mergeCell ref="BV1:BX1"/>
    <mergeCell ref="AR4:BC4"/>
    <mergeCell ref="BE4:BK4"/>
    <mergeCell ref="BT4:BY4"/>
    <mergeCell ref="CV3:CW3"/>
    <mergeCell ref="CU4:CV4"/>
    <mergeCell ref="CI4:CJ4"/>
    <mergeCell ref="CJ3:CK3"/>
    <mergeCell ref="CN4:CO4"/>
  </mergeCells>
  <phoneticPr fontId="2" type="noConversion"/>
  <pageMargins left="0.75" right="0.75" top="1" bottom="1" header="0.5" footer="0.5"/>
  <pageSetup paperSize="9" scale="86" orientation="landscape" horizontalDpi="300" verticalDpi="300" r:id="rId1"/>
  <headerFooter alignWithMargins="0"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workbookViewId="0">
      <selection activeCell="T9" sqref="T9"/>
    </sheetView>
  </sheetViews>
  <sheetFormatPr defaultRowHeight="12.75"/>
  <cols>
    <col min="1" max="1" width="5.5703125" customWidth="1"/>
    <col min="2" max="2" width="21.28515625" customWidth="1"/>
    <col min="3" max="3" width="19.7109375" bestFit="1" customWidth="1"/>
    <col min="4" max="4" width="14" customWidth="1"/>
    <col min="5" max="5" width="14.85546875" customWidth="1"/>
    <col min="6" max="7" width="5.7109375" customWidth="1"/>
    <col min="8" max="8" width="6.7109375" customWidth="1"/>
    <col min="9" max="9" width="5.7109375" customWidth="1"/>
    <col min="10" max="10" width="3.140625" customWidth="1"/>
    <col min="11" max="12" width="5.7109375" customWidth="1"/>
    <col min="13" max="13" width="6.7109375" customWidth="1"/>
    <col min="14" max="14" width="3.140625" customWidth="1"/>
    <col min="15" max="16" width="6.7109375" customWidth="1"/>
    <col min="17" max="17" width="5.7109375" customWidth="1"/>
    <col min="18" max="19" width="6.7109375" customWidth="1"/>
    <col min="20" max="20" width="11.42578125" customWidth="1"/>
  </cols>
  <sheetData>
    <row r="1" spans="1:20">
      <c r="A1" t="s">
        <v>110</v>
      </c>
      <c r="F1" t="s">
        <v>15</v>
      </c>
      <c r="H1" s="3"/>
      <c r="I1" s="3"/>
      <c r="J1" s="22"/>
      <c r="K1" t="s">
        <v>16</v>
      </c>
      <c r="M1" s="3"/>
      <c r="N1" s="25"/>
      <c r="T1" s="7">
        <f ca="1">NOW()</f>
        <v>42155.582334837964</v>
      </c>
    </row>
    <row r="2" spans="1:20">
      <c r="A2" s="1" t="s">
        <v>111</v>
      </c>
      <c r="J2" s="22"/>
      <c r="N2" s="25"/>
      <c r="T2" s="8">
        <f ca="1">NOW()</f>
        <v>42155.582334837964</v>
      </c>
    </row>
    <row r="3" spans="1:20">
      <c r="A3" t="s">
        <v>112</v>
      </c>
      <c r="J3" s="22"/>
      <c r="N3" s="25"/>
    </row>
    <row r="4" spans="1:20">
      <c r="F4" s="2"/>
      <c r="G4" s="2"/>
      <c r="H4" s="2" t="s">
        <v>41</v>
      </c>
      <c r="I4" s="2"/>
      <c r="J4" s="22"/>
      <c r="K4" s="2"/>
      <c r="L4" s="2"/>
      <c r="M4" s="2" t="s">
        <v>41</v>
      </c>
      <c r="N4" s="22"/>
      <c r="O4" s="42" t="s">
        <v>18</v>
      </c>
      <c r="P4" s="42"/>
      <c r="Q4" s="2" t="s">
        <v>22</v>
      </c>
      <c r="R4" s="2" t="s">
        <v>98</v>
      </c>
      <c r="S4" s="2" t="s">
        <v>41</v>
      </c>
    </row>
    <row r="5" spans="1:20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55</v>
      </c>
      <c r="G5" s="2" t="s">
        <v>86</v>
      </c>
      <c r="H5" s="2" t="s">
        <v>14</v>
      </c>
      <c r="I5" s="2" t="s">
        <v>58</v>
      </c>
      <c r="J5" s="23"/>
      <c r="K5" s="2" t="s">
        <v>55</v>
      </c>
      <c r="L5" s="2" t="s">
        <v>86</v>
      </c>
      <c r="M5" s="2" t="s">
        <v>14</v>
      </c>
      <c r="N5" s="23"/>
      <c r="O5" s="2" t="s">
        <v>19</v>
      </c>
      <c r="P5" s="2" t="s">
        <v>20</v>
      </c>
      <c r="Q5" s="2" t="s">
        <v>9</v>
      </c>
      <c r="R5" s="2" t="s">
        <v>108</v>
      </c>
      <c r="S5" s="2" t="s">
        <v>14</v>
      </c>
      <c r="T5" s="2" t="s">
        <v>27</v>
      </c>
    </row>
    <row r="6" spans="1:20">
      <c r="J6" s="22"/>
      <c r="N6" s="22"/>
    </row>
    <row r="7" spans="1:20" ht="14.25">
      <c r="B7" s="32" t="s">
        <v>188</v>
      </c>
      <c r="C7" s="9"/>
      <c r="D7" s="9"/>
      <c r="E7" s="9"/>
      <c r="F7" s="9"/>
      <c r="G7" s="10"/>
      <c r="H7" s="11"/>
      <c r="I7" s="11"/>
      <c r="J7" s="22"/>
      <c r="K7" s="9"/>
      <c r="L7" s="10"/>
      <c r="M7" s="11"/>
      <c r="N7" s="22"/>
      <c r="O7" s="11"/>
      <c r="P7" s="11"/>
      <c r="Q7" s="11"/>
      <c r="R7" s="11"/>
      <c r="S7" s="11"/>
      <c r="T7" s="9"/>
    </row>
    <row r="8" spans="1:20" ht="14.25">
      <c r="A8">
        <v>31</v>
      </c>
      <c r="B8" t="s">
        <v>123</v>
      </c>
      <c r="C8" s="32" t="s">
        <v>114</v>
      </c>
      <c r="D8" s="32" t="s">
        <v>115</v>
      </c>
      <c r="E8" t="s">
        <v>113</v>
      </c>
      <c r="F8" s="20">
        <v>5</v>
      </c>
      <c r="G8" s="20">
        <v>5.8</v>
      </c>
      <c r="H8" s="6">
        <f>(F8*0.25)+(G8*0.75)</f>
        <v>5.6</v>
      </c>
      <c r="I8" s="27">
        <v>0</v>
      </c>
      <c r="J8" s="22"/>
      <c r="K8" s="20">
        <v>3.8</v>
      </c>
      <c r="L8" s="20">
        <v>7.3</v>
      </c>
      <c r="M8" s="6">
        <f>(K8*0.25)+(L8*0.75)</f>
        <v>6.4249999999999998</v>
      </c>
      <c r="N8" s="22"/>
      <c r="O8" s="6">
        <f>H8</f>
        <v>5.6</v>
      </c>
      <c r="P8" s="6">
        <f>M8</f>
        <v>6.4249999999999998</v>
      </c>
      <c r="Q8" s="6">
        <f>AVERAGE(O8:P8)</f>
        <v>6.0124999999999993</v>
      </c>
      <c r="R8" s="6">
        <f>I8</f>
        <v>0</v>
      </c>
      <c r="S8" s="6">
        <f>Q8-R8</f>
        <v>6.0124999999999993</v>
      </c>
      <c r="T8">
        <v>5</v>
      </c>
    </row>
    <row r="9" spans="1:20" ht="14.25">
      <c r="A9">
        <v>28</v>
      </c>
      <c r="B9" s="32" t="s">
        <v>124</v>
      </c>
      <c r="C9" s="9"/>
      <c r="D9" s="9"/>
      <c r="E9" s="9"/>
      <c r="F9" s="9"/>
      <c r="G9" s="10"/>
      <c r="H9" s="11"/>
      <c r="I9" s="11"/>
      <c r="J9" s="22"/>
      <c r="K9" s="9"/>
      <c r="L9" s="10"/>
      <c r="M9" s="11"/>
      <c r="N9" s="22"/>
      <c r="O9" s="11"/>
      <c r="P9" s="11"/>
      <c r="Q9" s="11"/>
      <c r="R9" s="11"/>
      <c r="S9" s="11"/>
      <c r="T9" s="9"/>
    </row>
    <row r="10" spans="1:20" ht="14.25">
      <c r="A10">
        <v>27</v>
      </c>
      <c r="B10" t="s">
        <v>125</v>
      </c>
      <c r="C10" s="32" t="s">
        <v>114</v>
      </c>
      <c r="D10" s="32" t="s">
        <v>115</v>
      </c>
      <c r="E10" t="s">
        <v>113</v>
      </c>
      <c r="F10" s="20">
        <v>4.5999999999999996</v>
      </c>
      <c r="G10" s="20">
        <v>5.7</v>
      </c>
      <c r="H10" s="6">
        <f t="shared" ref="H10" si="0">(F10*0.25)+(G10*0.75)</f>
        <v>5.4250000000000007</v>
      </c>
      <c r="I10" s="27">
        <v>0</v>
      </c>
      <c r="J10" s="22"/>
      <c r="K10" s="20">
        <v>4.4000000000000004</v>
      </c>
      <c r="L10" s="20">
        <v>7.6</v>
      </c>
      <c r="M10" s="6">
        <f t="shared" ref="M10" si="1">(K10*0.25)+(L10*0.75)</f>
        <v>6.7999999999999989</v>
      </c>
      <c r="N10" s="22"/>
      <c r="O10" s="6">
        <f>H10</f>
        <v>5.4250000000000007</v>
      </c>
      <c r="P10" s="6">
        <f>M10</f>
        <v>6.7999999999999989</v>
      </c>
      <c r="Q10" s="6">
        <f>AVERAGE(O10:P10)</f>
        <v>6.1124999999999998</v>
      </c>
      <c r="R10" s="6">
        <f>I10</f>
        <v>0</v>
      </c>
      <c r="S10" s="6">
        <f t="shared" ref="S10" si="2">Q10-R10</f>
        <v>6.1124999999999998</v>
      </c>
      <c r="T10">
        <v>4</v>
      </c>
    </row>
    <row r="11" spans="1:20" ht="14.25">
      <c r="A11">
        <v>29</v>
      </c>
      <c r="B11" s="32" t="s">
        <v>126</v>
      </c>
      <c r="C11" s="9"/>
      <c r="D11" s="9"/>
      <c r="E11" s="9"/>
      <c r="F11" s="9"/>
      <c r="G11" s="10"/>
      <c r="H11" s="11"/>
      <c r="I11" s="11"/>
      <c r="J11" s="22"/>
      <c r="K11" s="9"/>
      <c r="L11" s="10"/>
      <c r="M11" s="11"/>
      <c r="N11" s="22"/>
      <c r="O11" s="11"/>
      <c r="P11" s="11"/>
      <c r="Q11" s="11"/>
      <c r="R11" s="11"/>
      <c r="S11" s="11"/>
      <c r="T11" s="9"/>
    </row>
    <row r="12" spans="1:20" ht="14.25">
      <c r="A12">
        <v>26</v>
      </c>
      <c r="B12" t="s">
        <v>127</v>
      </c>
      <c r="C12" s="32" t="s">
        <v>114</v>
      </c>
      <c r="D12" s="32" t="s">
        <v>115</v>
      </c>
      <c r="E12" t="s">
        <v>113</v>
      </c>
      <c r="F12" s="20">
        <v>4.8</v>
      </c>
      <c r="G12" s="20">
        <v>5.3</v>
      </c>
      <c r="H12" s="6">
        <f t="shared" ref="H12" si="3">(F12*0.25)+(G12*0.75)</f>
        <v>5.1749999999999998</v>
      </c>
      <c r="I12" s="27">
        <v>0</v>
      </c>
      <c r="J12" s="22"/>
      <c r="K12" s="20">
        <v>4.7</v>
      </c>
      <c r="L12" s="20">
        <v>8</v>
      </c>
      <c r="M12" s="6">
        <f t="shared" ref="M12" si="4">(K12*0.25)+(L12*0.75)</f>
        <v>7.1749999999999998</v>
      </c>
      <c r="N12" s="22"/>
      <c r="O12" s="6">
        <f>H12</f>
        <v>5.1749999999999998</v>
      </c>
      <c r="P12" s="6">
        <f>M12</f>
        <v>7.1749999999999998</v>
      </c>
      <c r="Q12" s="6">
        <f>AVERAGE(O12:P12)</f>
        <v>6.1749999999999998</v>
      </c>
      <c r="R12" s="6">
        <f>I12</f>
        <v>0</v>
      </c>
      <c r="S12" s="6">
        <f t="shared" ref="S12" si="5">Q12-R12</f>
        <v>6.1749999999999998</v>
      </c>
      <c r="T12">
        <v>3</v>
      </c>
    </row>
    <row r="13" spans="1:20" ht="14.25">
      <c r="A13">
        <v>18</v>
      </c>
      <c r="B13" s="32" t="s">
        <v>128</v>
      </c>
      <c r="C13" s="9"/>
      <c r="D13" s="9"/>
      <c r="E13" s="9"/>
      <c r="F13" s="9"/>
      <c r="G13" s="10"/>
      <c r="H13" s="11"/>
      <c r="I13" s="11"/>
      <c r="J13" s="22"/>
      <c r="K13" s="9"/>
      <c r="L13" s="10"/>
      <c r="M13" s="11"/>
      <c r="N13" s="22"/>
      <c r="O13" s="11"/>
      <c r="P13" s="11"/>
      <c r="Q13" s="11"/>
      <c r="R13" s="11"/>
      <c r="S13" s="11"/>
      <c r="T13" s="9"/>
    </row>
    <row r="14" spans="1:20" ht="14.25">
      <c r="A14">
        <v>21</v>
      </c>
      <c r="B14" t="s">
        <v>129</v>
      </c>
      <c r="C14" s="32" t="s">
        <v>117</v>
      </c>
      <c r="D14" s="32" t="s">
        <v>118</v>
      </c>
      <c r="E14" t="s">
        <v>116</v>
      </c>
      <c r="F14" s="20">
        <v>5.2</v>
      </c>
      <c r="G14" s="20">
        <v>6.8</v>
      </c>
      <c r="H14" s="6">
        <f t="shared" ref="H14" si="6">(F14*0.25)+(G14*0.75)</f>
        <v>6.3999999999999995</v>
      </c>
      <c r="I14" s="27">
        <v>0</v>
      </c>
      <c r="J14" s="22"/>
      <c r="K14" s="20">
        <v>4.8</v>
      </c>
      <c r="L14" s="20">
        <v>7.9</v>
      </c>
      <c r="M14" s="6">
        <f t="shared" ref="M14" si="7">(K14*0.25)+(L14*0.75)</f>
        <v>7.1250000000000009</v>
      </c>
      <c r="N14" s="22"/>
      <c r="O14" s="6">
        <f>H14</f>
        <v>6.3999999999999995</v>
      </c>
      <c r="P14" s="6">
        <f>M14</f>
        <v>7.1250000000000009</v>
      </c>
      <c r="Q14" s="6">
        <f>AVERAGE(O14:P14)</f>
        <v>6.7625000000000002</v>
      </c>
      <c r="R14" s="6">
        <f>I14</f>
        <v>0</v>
      </c>
      <c r="S14" s="6">
        <f t="shared" ref="S14" si="8">Q14-R14</f>
        <v>6.7625000000000002</v>
      </c>
      <c r="T14">
        <v>2</v>
      </c>
    </row>
    <row r="15" spans="1:20" ht="14.25">
      <c r="A15">
        <v>3</v>
      </c>
      <c r="B15" s="32" t="s">
        <v>130</v>
      </c>
      <c r="C15" s="9"/>
      <c r="D15" s="9"/>
      <c r="E15" s="9"/>
      <c r="F15" s="9"/>
      <c r="G15" s="10"/>
      <c r="H15" s="11"/>
      <c r="I15" s="11"/>
      <c r="J15" s="22"/>
      <c r="K15" s="9"/>
      <c r="L15" s="10"/>
      <c r="M15" s="11"/>
      <c r="N15" s="22"/>
      <c r="O15" s="11"/>
      <c r="P15" s="11"/>
      <c r="Q15" s="11"/>
      <c r="R15" s="11"/>
      <c r="S15" s="11"/>
      <c r="T15" s="9"/>
    </row>
    <row r="16" spans="1:20" ht="14.25">
      <c r="A16">
        <v>1</v>
      </c>
      <c r="B16" t="s">
        <v>131</v>
      </c>
      <c r="C16" s="32" t="s">
        <v>120</v>
      </c>
      <c r="D16" s="32" t="s">
        <v>121</v>
      </c>
      <c r="E16" t="s">
        <v>119</v>
      </c>
      <c r="F16" s="20">
        <v>5.5</v>
      </c>
      <c r="G16" s="20">
        <v>7</v>
      </c>
      <c r="H16" s="6">
        <f t="shared" ref="H16" si="9">(F16*0.25)+(G16*0.75)</f>
        <v>6.625</v>
      </c>
      <c r="I16" s="27">
        <v>0</v>
      </c>
      <c r="J16" s="22"/>
      <c r="K16" s="20">
        <v>4.5</v>
      </c>
      <c r="L16" s="20">
        <v>8</v>
      </c>
      <c r="M16" s="6">
        <f t="shared" ref="M16" si="10">(K16*0.25)+(L16*0.75)</f>
        <v>7.125</v>
      </c>
      <c r="N16" s="22"/>
      <c r="O16" s="6">
        <f>H16</f>
        <v>6.625</v>
      </c>
      <c r="P16" s="6">
        <f>M16</f>
        <v>7.125</v>
      </c>
      <c r="Q16" s="6">
        <f>AVERAGE(O16:P16)</f>
        <v>6.875</v>
      </c>
      <c r="R16" s="6">
        <f>I16</f>
        <v>0</v>
      </c>
      <c r="S16" s="6">
        <f t="shared" ref="S16" si="11">Q16-R16</f>
        <v>6.875</v>
      </c>
      <c r="T16">
        <v>1</v>
      </c>
    </row>
    <row r="40" spans="2:9" ht="14.25">
      <c r="B40" s="32"/>
      <c r="C40" s="32"/>
      <c r="D40" s="32"/>
      <c r="E40" s="32"/>
      <c r="F40" s="32"/>
      <c r="H40" s="32"/>
    </row>
    <row r="41" spans="2:9" ht="14.25">
      <c r="B41" s="32"/>
      <c r="D41" s="32"/>
      <c r="E41" s="32"/>
      <c r="F41" s="32"/>
      <c r="G41" s="32"/>
      <c r="H41" s="32"/>
      <c r="I41" s="32"/>
    </row>
    <row r="42" spans="2:9" ht="14.25">
      <c r="B42" s="32"/>
      <c r="D42" s="32"/>
      <c r="E42" s="32"/>
      <c r="F42" s="32"/>
      <c r="G42" s="32"/>
      <c r="H42" s="32"/>
      <c r="I42" s="32"/>
    </row>
    <row r="43" spans="2:9" ht="14.25">
      <c r="B43" s="32"/>
      <c r="D43" s="32"/>
      <c r="E43" s="32"/>
      <c r="F43" s="32"/>
      <c r="H43" s="32"/>
    </row>
    <row r="44" spans="2:9" ht="14.25">
      <c r="B44" s="33"/>
      <c r="D44" s="32"/>
      <c r="E44" s="32"/>
      <c r="F44" s="32"/>
      <c r="H44" s="32"/>
    </row>
  </sheetData>
  <mergeCells count="1">
    <mergeCell ref="O4:P4"/>
  </mergeCells>
  <phoneticPr fontId="2" type="noConversion"/>
  <pageMargins left="0.75" right="0.75" top="1" bottom="1" header="0.5" footer="0.5"/>
  <pageSetup paperSize="9" scale="90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workbookViewId="0">
      <selection activeCell="P8" sqref="P8"/>
    </sheetView>
  </sheetViews>
  <sheetFormatPr defaultRowHeight="12.75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6.7109375" customWidth="1"/>
    <col min="14" max="14" width="10.7109375" customWidth="1"/>
    <col min="15" max="15" width="11.42578125" customWidth="1"/>
  </cols>
  <sheetData>
    <row r="1" spans="1:15">
      <c r="A1" t="s">
        <v>110</v>
      </c>
      <c r="D1" t="s">
        <v>15</v>
      </c>
      <c r="F1" s="39"/>
      <c r="G1" s="22"/>
      <c r="H1" t="s">
        <v>16</v>
      </c>
      <c r="J1" s="39"/>
      <c r="K1" s="25"/>
      <c r="O1" s="7">
        <f ca="1">NOW()</f>
        <v>42155.582334837964</v>
      </c>
    </row>
    <row r="2" spans="1:15">
      <c r="A2" s="1" t="s">
        <v>111</v>
      </c>
      <c r="G2" s="22"/>
      <c r="K2" s="25"/>
      <c r="O2" s="8">
        <f ca="1">NOW()</f>
        <v>42155.582334837964</v>
      </c>
    </row>
    <row r="3" spans="1:15">
      <c r="A3" s="21" t="s">
        <v>196</v>
      </c>
      <c r="G3" s="22"/>
      <c r="K3" s="25"/>
    </row>
    <row r="4" spans="1:15">
      <c r="D4" s="40"/>
      <c r="E4" s="40"/>
      <c r="F4" s="40" t="s">
        <v>41</v>
      </c>
      <c r="G4" s="22"/>
      <c r="H4" s="40"/>
      <c r="I4" s="40"/>
      <c r="J4" s="40" t="s">
        <v>41</v>
      </c>
      <c r="K4" s="22"/>
      <c r="L4" s="42" t="s">
        <v>18</v>
      </c>
      <c r="M4" s="42"/>
      <c r="N4" s="40" t="s">
        <v>22</v>
      </c>
    </row>
    <row r="5" spans="1:15" s="40" customFormat="1">
      <c r="A5" s="40" t="s">
        <v>0</v>
      </c>
      <c r="B5" s="40" t="s">
        <v>1</v>
      </c>
      <c r="C5" s="40" t="s">
        <v>4</v>
      </c>
      <c r="D5" s="40" t="s">
        <v>55</v>
      </c>
      <c r="E5" s="40" t="s">
        <v>86</v>
      </c>
      <c r="F5" s="40" t="s">
        <v>14</v>
      </c>
      <c r="G5" s="23"/>
      <c r="H5" s="40" t="s">
        <v>55</v>
      </c>
      <c r="I5" s="40" t="s">
        <v>86</v>
      </c>
      <c r="J5" s="40" t="s">
        <v>14</v>
      </c>
      <c r="K5" s="23"/>
      <c r="L5" s="40" t="s">
        <v>19</v>
      </c>
      <c r="M5" s="40" t="s">
        <v>20</v>
      </c>
      <c r="N5" s="40" t="s">
        <v>9</v>
      </c>
      <c r="O5" s="40" t="s">
        <v>27</v>
      </c>
    </row>
    <row r="6" spans="1:15">
      <c r="G6" s="22"/>
      <c r="K6" s="22"/>
    </row>
    <row r="7" spans="1:15">
      <c r="A7">
        <v>16</v>
      </c>
      <c r="B7" s="34" t="s">
        <v>157</v>
      </c>
      <c r="C7" s="9"/>
      <c r="D7" s="9"/>
      <c r="E7" s="10"/>
      <c r="F7" s="11"/>
      <c r="G7" s="22"/>
      <c r="H7" s="9"/>
      <c r="I7" s="10"/>
      <c r="J7" s="11"/>
      <c r="K7" s="22"/>
      <c r="L7" s="11"/>
      <c r="M7" s="11"/>
      <c r="N7" s="11"/>
      <c r="O7" s="9"/>
    </row>
    <row r="8" spans="1:15">
      <c r="A8">
        <v>13</v>
      </c>
      <c r="B8" s="21" t="s">
        <v>165</v>
      </c>
      <c r="C8" s="21" t="s">
        <v>154</v>
      </c>
      <c r="D8" s="20">
        <v>3.5</v>
      </c>
      <c r="E8" s="20">
        <v>6.5</v>
      </c>
      <c r="F8" s="6">
        <f t="shared" ref="F8" si="0">(D8*0.25)+(E8*0.75)</f>
        <v>5.75</v>
      </c>
      <c r="G8" s="22"/>
      <c r="H8" s="20">
        <v>4.3</v>
      </c>
      <c r="I8" s="20">
        <v>7.1</v>
      </c>
      <c r="J8" s="6">
        <f t="shared" ref="J8" si="1">(H8*0.25)+(I8*0.75)</f>
        <v>6.3999999999999995</v>
      </c>
      <c r="K8" s="22"/>
      <c r="L8" s="6">
        <f>F8</f>
        <v>5.75</v>
      </c>
      <c r="M8" s="6">
        <f>J8</f>
        <v>6.3999999999999995</v>
      </c>
      <c r="N8" s="6">
        <f>AVERAGE(L8:M8)</f>
        <v>6.0749999999999993</v>
      </c>
      <c r="O8">
        <v>1</v>
      </c>
    </row>
  </sheetData>
  <mergeCells count="1">
    <mergeCell ref="L4:M4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workbookViewId="0">
      <selection activeCell="O15" sqref="O15"/>
    </sheetView>
  </sheetViews>
  <sheetFormatPr defaultRowHeight="12.75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6.7109375" customWidth="1"/>
    <col min="14" max="14" width="10.7109375" customWidth="1"/>
    <col min="15" max="15" width="11.42578125" customWidth="1"/>
  </cols>
  <sheetData>
    <row r="1" spans="1:15">
      <c r="A1" t="s">
        <v>110</v>
      </c>
      <c r="D1" t="s">
        <v>15</v>
      </c>
      <c r="F1" s="30"/>
      <c r="G1" s="22"/>
      <c r="H1" t="s">
        <v>16</v>
      </c>
      <c r="J1" s="30"/>
      <c r="K1" s="25"/>
      <c r="O1" s="7">
        <f ca="1">NOW()</f>
        <v>42155.582334837964</v>
      </c>
    </row>
    <row r="2" spans="1:15">
      <c r="A2" s="1" t="s">
        <v>111</v>
      </c>
      <c r="G2" s="22"/>
      <c r="K2" s="25"/>
      <c r="O2" s="8">
        <f ca="1">NOW()</f>
        <v>42155.582334837964</v>
      </c>
    </row>
    <row r="3" spans="1:15">
      <c r="A3" s="21" t="s">
        <v>187</v>
      </c>
      <c r="G3" s="22"/>
      <c r="K3" s="25"/>
    </row>
    <row r="4" spans="1:15">
      <c r="D4" s="29"/>
      <c r="E4" s="29"/>
      <c r="F4" s="29" t="s">
        <v>41</v>
      </c>
      <c r="G4" s="22"/>
      <c r="H4" s="29"/>
      <c r="I4" s="29"/>
      <c r="J4" s="29" t="s">
        <v>41</v>
      </c>
      <c r="K4" s="22"/>
      <c r="L4" s="42" t="s">
        <v>18</v>
      </c>
      <c r="M4" s="42"/>
      <c r="N4" s="29" t="s">
        <v>22</v>
      </c>
    </row>
    <row r="5" spans="1:15" s="29" customFormat="1">
      <c r="A5" s="29" t="s">
        <v>0</v>
      </c>
      <c r="B5" s="29" t="s">
        <v>1</v>
      </c>
      <c r="C5" s="29" t="s">
        <v>4</v>
      </c>
      <c r="D5" s="29" t="s">
        <v>55</v>
      </c>
      <c r="E5" s="29" t="s">
        <v>86</v>
      </c>
      <c r="F5" s="29" t="s">
        <v>14</v>
      </c>
      <c r="G5" s="23"/>
      <c r="H5" s="29" t="s">
        <v>55</v>
      </c>
      <c r="I5" s="29" t="s">
        <v>86</v>
      </c>
      <c r="J5" s="29" t="s">
        <v>14</v>
      </c>
      <c r="K5" s="23"/>
      <c r="L5" s="29" t="s">
        <v>19</v>
      </c>
      <c r="M5" s="29" t="s">
        <v>20</v>
      </c>
      <c r="N5" s="29" t="s">
        <v>9</v>
      </c>
      <c r="O5" s="29" t="s">
        <v>27</v>
      </c>
    </row>
    <row r="6" spans="1:15">
      <c r="G6" s="22"/>
      <c r="K6" s="22"/>
    </row>
    <row r="7" spans="1:15">
      <c r="A7">
        <v>14</v>
      </c>
      <c r="B7" s="34" t="s">
        <v>167</v>
      </c>
      <c r="C7" s="9"/>
      <c r="D7" s="9"/>
      <c r="E7" s="10"/>
      <c r="F7" s="11"/>
      <c r="G7" s="22"/>
      <c r="H7" s="9"/>
      <c r="I7" s="10"/>
      <c r="J7" s="11"/>
      <c r="K7" s="22"/>
      <c r="L7" s="11"/>
      <c r="M7" s="11"/>
      <c r="N7" s="11"/>
      <c r="O7" s="9"/>
    </row>
    <row r="8" spans="1:15">
      <c r="A8">
        <v>9</v>
      </c>
      <c r="B8" s="21" t="s">
        <v>168</v>
      </c>
      <c r="C8" s="21" t="s">
        <v>154</v>
      </c>
      <c r="D8" s="20">
        <v>4.8</v>
      </c>
      <c r="E8" s="20">
        <v>6.7</v>
      </c>
      <c r="F8" s="6">
        <f>(D8*0.25)+(E8*0.75)</f>
        <v>6.2250000000000005</v>
      </c>
      <c r="G8" s="22"/>
      <c r="H8" s="20">
        <v>5.7</v>
      </c>
      <c r="I8" s="20">
        <v>7.7</v>
      </c>
      <c r="J8" s="6">
        <f>(H8*0.25)+(I8*0.75)</f>
        <v>7.2</v>
      </c>
      <c r="K8" s="22"/>
      <c r="L8" s="6">
        <f>F8</f>
        <v>6.2250000000000005</v>
      </c>
      <c r="M8" s="6">
        <f>J8</f>
        <v>7.2</v>
      </c>
      <c r="N8" s="6">
        <f>AVERAGE(L8:M8)</f>
        <v>6.7125000000000004</v>
      </c>
      <c r="O8">
        <v>2</v>
      </c>
    </row>
    <row r="9" spans="1:15">
      <c r="A9">
        <v>28</v>
      </c>
      <c r="B9" s="34" t="s">
        <v>124</v>
      </c>
      <c r="C9" s="9"/>
      <c r="D9" s="9"/>
      <c r="E9" s="10"/>
      <c r="F9" s="11"/>
      <c r="G9" s="22"/>
      <c r="H9" s="9"/>
      <c r="I9" s="10"/>
      <c r="J9" s="11"/>
      <c r="K9" s="22"/>
      <c r="L9" s="11"/>
      <c r="M9" s="11"/>
      <c r="N9" s="11"/>
      <c r="O9" s="9"/>
    </row>
    <row r="10" spans="1:15">
      <c r="A10">
        <v>27</v>
      </c>
      <c r="B10" s="21" t="s">
        <v>125</v>
      </c>
      <c r="C10" s="21" t="s">
        <v>113</v>
      </c>
      <c r="D10" s="20">
        <v>3</v>
      </c>
      <c r="E10" s="20">
        <v>6.3</v>
      </c>
      <c r="F10" s="6">
        <f t="shared" ref="F10" si="0">(D10*0.25)+(E10*0.75)</f>
        <v>5.4749999999999996</v>
      </c>
      <c r="G10" s="22"/>
      <c r="H10" s="20">
        <v>4.4000000000000004</v>
      </c>
      <c r="I10" s="20">
        <v>6.9</v>
      </c>
      <c r="J10" s="6">
        <f t="shared" ref="J10" si="1">(H10*0.25)+(I10*0.75)</f>
        <v>6.2750000000000004</v>
      </c>
      <c r="K10" s="22"/>
      <c r="L10" s="6">
        <f>F10</f>
        <v>5.4749999999999996</v>
      </c>
      <c r="M10" s="6">
        <f>J10</f>
        <v>6.2750000000000004</v>
      </c>
      <c r="N10" s="6">
        <f>AVERAGE(L10:M10)</f>
        <v>5.875</v>
      </c>
      <c r="O10">
        <v>3</v>
      </c>
    </row>
    <row r="11" spans="1:15">
      <c r="A11">
        <v>10</v>
      </c>
      <c r="B11" s="34" t="s">
        <v>184</v>
      </c>
      <c r="C11" s="9"/>
      <c r="D11" s="9"/>
      <c r="E11" s="10"/>
      <c r="F11" s="11"/>
      <c r="G11" s="22"/>
      <c r="H11" s="9"/>
      <c r="I11" s="10"/>
      <c r="J11" s="11"/>
      <c r="K11" s="22"/>
      <c r="L11" s="11"/>
      <c r="M11" s="11"/>
      <c r="N11" s="11"/>
      <c r="O11" s="9"/>
    </row>
    <row r="12" spans="1:15">
      <c r="A12">
        <v>15</v>
      </c>
      <c r="B12" s="21" t="s">
        <v>161</v>
      </c>
      <c r="C12" s="21" t="s">
        <v>154</v>
      </c>
      <c r="D12" s="20">
        <v>4.7</v>
      </c>
      <c r="E12" s="20">
        <v>5.4</v>
      </c>
      <c r="F12" s="6">
        <f t="shared" ref="F12" si="2">(D12*0.25)+(E12*0.75)</f>
        <v>5.2250000000000005</v>
      </c>
      <c r="G12" s="22"/>
      <c r="H12" s="20">
        <v>4.7</v>
      </c>
      <c r="I12" s="20">
        <v>6.8</v>
      </c>
      <c r="J12" s="6">
        <f t="shared" ref="J12" si="3">(H12*0.25)+(I12*0.75)</f>
        <v>6.2749999999999995</v>
      </c>
      <c r="K12" s="22"/>
      <c r="L12" s="6">
        <f>F12</f>
        <v>5.2250000000000005</v>
      </c>
      <c r="M12" s="6">
        <f>J12</f>
        <v>6.2749999999999995</v>
      </c>
      <c r="N12" s="6">
        <f>AVERAGE(L12:M12)</f>
        <v>5.75</v>
      </c>
      <c r="O12">
        <v>4</v>
      </c>
    </row>
    <row r="13" spans="1:15">
      <c r="A13">
        <v>29</v>
      </c>
      <c r="B13" s="34" t="s">
        <v>126</v>
      </c>
      <c r="C13" s="9"/>
      <c r="D13" s="9"/>
      <c r="E13" s="10"/>
      <c r="F13" s="11"/>
      <c r="G13" s="22"/>
      <c r="H13" s="9"/>
      <c r="I13" s="10"/>
      <c r="J13" s="11"/>
      <c r="K13" s="22"/>
      <c r="L13" s="11"/>
      <c r="M13" s="11"/>
      <c r="N13" s="11"/>
      <c r="O13" s="9"/>
    </row>
    <row r="14" spans="1:15">
      <c r="A14">
        <v>26</v>
      </c>
      <c r="B14" s="21" t="s">
        <v>127</v>
      </c>
      <c r="C14" s="21" t="s">
        <v>113</v>
      </c>
      <c r="D14" s="20">
        <v>5</v>
      </c>
      <c r="E14" s="20">
        <v>7.6</v>
      </c>
      <c r="F14" s="6">
        <f t="shared" ref="F14" si="4">(D14*0.25)+(E14*0.75)</f>
        <v>6.9499999999999993</v>
      </c>
      <c r="G14" s="22"/>
      <c r="H14" s="20">
        <v>4.5999999999999996</v>
      </c>
      <c r="I14" s="20">
        <v>7.6</v>
      </c>
      <c r="J14" s="6">
        <f t="shared" ref="J14" si="5">(H14*0.25)+(I14*0.75)</f>
        <v>6.85</v>
      </c>
      <c r="K14" s="22"/>
      <c r="L14" s="6">
        <f>F14</f>
        <v>6.9499999999999993</v>
      </c>
      <c r="M14" s="6">
        <f>J14</f>
        <v>6.85</v>
      </c>
      <c r="N14" s="6">
        <f>AVERAGE(L14:M14)</f>
        <v>6.8999999999999995</v>
      </c>
      <c r="O14">
        <v>1</v>
      </c>
    </row>
  </sheetData>
  <mergeCells count="1">
    <mergeCell ref="L4:M4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workbookViewId="0">
      <selection activeCell="O11" sqref="O11"/>
    </sheetView>
  </sheetViews>
  <sheetFormatPr defaultRowHeight="12.75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6.7109375" customWidth="1"/>
    <col min="14" max="14" width="10.7109375" customWidth="1"/>
    <col min="15" max="15" width="11.42578125" customWidth="1"/>
  </cols>
  <sheetData>
    <row r="1" spans="1:15">
      <c r="A1" t="s">
        <v>110</v>
      </c>
      <c r="D1" t="s">
        <v>15</v>
      </c>
      <c r="F1" s="30"/>
      <c r="G1" s="22"/>
      <c r="H1" t="s">
        <v>16</v>
      </c>
      <c r="J1" s="30"/>
      <c r="K1" s="25"/>
      <c r="O1" s="7">
        <f ca="1">NOW()</f>
        <v>42155.582334837964</v>
      </c>
    </row>
    <row r="2" spans="1:15">
      <c r="A2" s="1" t="s">
        <v>111</v>
      </c>
      <c r="G2" s="22"/>
      <c r="K2" s="25"/>
      <c r="O2" s="8">
        <f ca="1">NOW()</f>
        <v>42155.582334837964</v>
      </c>
    </row>
    <row r="3" spans="1:15">
      <c r="A3" s="21" t="s">
        <v>182</v>
      </c>
      <c r="G3" s="22"/>
      <c r="K3" s="25"/>
    </row>
    <row r="4" spans="1:15">
      <c r="D4" s="29"/>
      <c r="E4" s="29"/>
      <c r="F4" s="29" t="s">
        <v>41</v>
      </c>
      <c r="G4" s="22"/>
      <c r="H4" s="29"/>
      <c r="I4" s="29"/>
      <c r="J4" s="29" t="s">
        <v>41</v>
      </c>
      <c r="K4" s="22"/>
      <c r="L4" s="42" t="s">
        <v>18</v>
      </c>
      <c r="M4" s="42"/>
      <c r="N4" s="29" t="s">
        <v>22</v>
      </c>
    </row>
    <row r="5" spans="1:15" s="29" customFormat="1">
      <c r="A5" s="29" t="s">
        <v>0</v>
      </c>
      <c r="B5" s="29" t="s">
        <v>1</v>
      </c>
      <c r="C5" s="29" t="s">
        <v>4</v>
      </c>
      <c r="D5" s="29" t="s">
        <v>55</v>
      </c>
      <c r="E5" s="29" t="s">
        <v>86</v>
      </c>
      <c r="F5" s="29" t="s">
        <v>14</v>
      </c>
      <c r="G5" s="23"/>
      <c r="H5" s="29" t="s">
        <v>55</v>
      </c>
      <c r="I5" s="29" t="s">
        <v>86</v>
      </c>
      <c r="J5" s="29" t="s">
        <v>14</v>
      </c>
      <c r="K5" s="23"/>
      <c r="L5" s="29" t="s">
        <v>19</v>
      </c>
      <c r="M5" s="29" t="s">
        <v>20</v>
      </c>
      <c r="N5" s="29" t="s">
        <v>9</v>
      </c>
      <c r="O5" s="29" t="s">
        <v>27</v>
      </c>
    </row>
    <row r="6" spans="1:15">
      <c r="G6" s="22"/>
      <c r="K6" s="22"/>
    </row>
    <row r="7" spans="1:15">
      <c r="A7">
        <v>6</v>
      </c>
      <c r="B7" s="34" t="s">
        <v>174</v>
      </c>
      <c r="C7" s="9"/>
      <c r="D7" s="9"/>
      <c r="E7" s="10"/>
      <c r="F7" s="11"/>
      <c r="G7" s="22"/>
      <c r="H7" s="9"/>
      <c r="I7" s="10"/>
      <c r="J7" s="11"/>
      <c r="K7" s="22"/>
      <c r="L7" s="11"/>
      <c r="M7" s="11"/>
      <c r="N7" s="11"/>
      <c r="O7" s="9"/>
    </row>
    <row r="8" spans="1:15">
      <c r="A8">
        <v>8</v>
      </c>
      <c r="B8" s="21" t="s">
        <v>162</v>
      </c>
      <c r="C8" s="21" t="s">
        <v>119</v>
      </c>
      <c r="D8" s="20">
        <v>7.3</v>
      </c>
      <c r="E8" s="20">
        <v>8.1999999999999993</v>
      </c>
      <c r="F8" s="6">
        <f>(D8*0.25)+(E8*0.75)</f>
        <v>7.9749999999999996</v>
      </c>
      <c r="G8" s="22"/>
      <c r="H8" s="20">
        <v>5.8</v>
      </c>
      <c r="I8" s="20">
        <v>8.3000000000000007</v>
      </c>
      <c r="J8" s="6">
        <f>(H8*0.25)+(I8*0.75)</f>
        <v>7.6750000000000007</v>
      </c>
      <c r="K8" s="22"/>
      <c r="L8" s="6">
        <f>F8</f>
        <v>7.9749999999999996</v>
      </c>
      <c r="M8" s="6">
        <f>J8</f>
        <v>7.6750000000000007</v>
      </c>
      <c r="N8" s="6">
        <f>AVERAGE(L8:M8)</f>
        <v>7.8250000000000002</v>
      </c>
      <c r="O8">
        <v>1</v>
      </c>
    </row>
    <row r="9" spans="1:15">
      <c r="A9">
        <v>3</v>
      </c>
      <c r="B9" s="34" t="s">
        <v>183</v>
      </c>
      <c r="C9" s="9"/>
      <c r="D9" s="9"/>
      <c r="E9" s="10"/>
      <c r="F9" s="11"/>
      <c r="G9" s="22"/>
      <c r="H9" s="9"/>
      <c r="I9" s="10"/>
      <c r="J9" s="11"/>
      <c r="K9" s="22"/>
      <c r="L9" s="11"/>
      <c r="M9" s="11"/>
      <c r="N9" s="11"/>
      <c r="O9" s="9"/>
    </row>
    <row r="10" spans="1:15">
      <c r="A10">
        <v>4</v>
      </c>
      <c r="B10" s="21" t="s">
        <v>172</v>
      </c>
      <c r="C10" s="21" t="s">
        <v>119</v>
      </c>
      <c r="D10" s="20">
        <v>5</v>
      </c>
      <c r="E10" s="20">
        <v>8.1</v>
      </c>
      <c r="F10" s="6">
        <f>(D10*0.25)+(E10*0.75)</f>
        <v>7.3249999999999993</v>
      </c>
      <c r="G10" s="22"/>
      <c r="H10" s="20">
        <v>5.8</v>
      </c>
      <c r="I10" s="20">
        <v>7.7</v>
      </c>
      <c r="J10" s="6">
        <f>(H10*0.25)+(I10*0.75)</f>
        <v>7.2250000000000005</v>
      </c>
      <c r="K10" s="22"/>
      <c r="L10" s="6">
        <f>F10</f>
        <v>7.3249999999999993</v>
      </c>
      <c r="M10" s="6">
        <f>J10</f>
        <v>7.2250000000000005</v>
      </c>
      <c r="N10" s="6">
        <f>AVERAGE(L10:M10)</f>
        <v>7.2750000000000004</v>
      </c>
      <c r="O10">
        <v>2</v>
      </c>
    </row>
    <row r="14" spans="1:15">
      <c r="B14" s="17"/>
    </row>
    <row r="19" spans="2:5" ht="14.25">
      <c r="B19" s="33"/>
      <c r="D19" s="32"/>
      <c r="E19" s="32"/>
    </row>
    <row r="20" spans="2:5" ht="14.25">
      <c r="B20" s="33"/>
      <c r="D20" s="32"/>
      <c r="E20" s="32"/>
    </row>
  </sheetData>
  <mergeCells count="1">
    <mergeCell ref="L4:M4"/>
  </mergeCells>
  <pageMargins left="0.75" right="0.75" top="1" bottom="1" header="0.5" footer="0.5"/>
  <pageSetup paperSize="9" scale="92" orientation="landscape" horizontalDpi="300" verticalDpi="300" r:id="rId1"/>
  <headerFooter alignWithMargins="0"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workbookViewId="0">
      <selection activeCell="O9" sqref="O9"/>
    </sheetView>
  </sheetViews>
  <sheetFormatPr defaultRowHeight="12.75"/>
  <cols>
    <col min="1" max="1" width="5.5703125" customWidth="1"/>
    <col min="2" max="2" width="21.28515625" customWidth="1"/>
    <col min="3" max="3" width="20.14062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6.7109375" customWidth="1"/>
    <col min="14" max="14" width="10.7109375" customWidth="1"/>
    <col min="15" max="15" width="11.42578125" customWidth="1"/>
  </cols>
  <sheetData>
    <row r="1" spans="1:15">
      <c r="A1" t="s">
        <v>110</v>
      </c>
      <c r="D1" t="s">
        <v>15</v>
      </c>
      <c r="F1" s="3"/>
      <c r="G1" s="22"/>
      <c r="H1" t="s">
        <v>16</v>
      </c>
      <c r="J1" s="3"/>
      <c r="K1" s="25"/>
      <c r="O1" s="7">
        <f ca="1">NOW()</f>
        <v>42155.582334837964</v>
      </c>
    </row>
    <row r="2" spans="1:15">
      <c r="A2" s="1" t="s">
        <v>111</v>
      </c>
      <c r="G2" s="22"/>
      <c r="K2" s="25"/>
      <c r="O2" s="8">
        <f ca="1">NOW()</f>
        <v>42155.582334837964</v>
      </c>
    </row>
    <row r="3" spans="1:15">
      <c r="A3" s="21" t="s">
        <v>180</v>
      </c>
      <c r="G3" s="22"/>
      <c r="K3" s="25"/>
    </row>
    <row r="4" spans="1:15">
      <c r="D4" s="2"/>
      <c r="E4" s="2"/>
      <c r="F4" s="2" t="s">
        <v>41</v>
      </c>
      <c r="G4" s="22"/>
      <c r="H4" s="2"/>
      <c r="I4" s="2"/>
      <c r="J4" s="2" t="s">
        <v>41</v>
      </c>
      <c r="K4" s="22"/>
      <c r="L4" s="42" t="s">
        <v>18</v>
      </c>
      <c r="M4" s="42"/>
      <c r="N4" s="2" t="s">
        <v>22</v>
      </c>
    </row>
    <row r="5" spans="1:15" s="2" customFormat="1">
      <c r="A5" s="2" t="s">
        <v>0</v>
      </c>
      <c r="B5" s="2" t="s">
        <v>1</v>
      </c>
      <c r="C5" s="2" t="s">
        <v>4</v>
      </c>
      <c r="D5" s="2" t="s">
        <v>55</v>
      </c>
      <c r="E5" s="2" t="s">
        <v>86</v>
      </c>
      <c r="F5" s="2" t="s">
        <v>14</v>
      </c>
      <c r="G5" s="23"/>
      <c r="H5" s="2" t="s">
        <v>55</v>
      </c>
      <c r="I5" s="2" t="s">
        <v>86</v>
      </c>
      <c r="J5" s="2" t="s">
        <v>14</v>
      </c>
      <c r="K5" s="23"/>
      <c r="L5" s="2" t="s">
        <v>19</v>
      </c>
      <c r="M5" s="2" t="s">
        <v>20</v>
      </c>
      <c r="N5" s="2" t="s">
        <v>9</v>
      </c>
      <c r="O5" s="2" t="s">
        <v>27</v>
      </c>
    </row>
    <row r="6" spans="1:15">
      <c r="G6" s="22"/>
      <c r="K6" s="22"/>
    </row>
    <row r="7" spans="1:15">
      <c r="B7" s="34" t="s">
        <v>188</v>
      </c>
      <c r="C7" s="9"/>
      <c r="D7" s="9"/>
      <c r="E7" s="10"/>
      <c r="F7" s="11"/>
      <c r="G7" s="22"/>
      <c r="H7" s="9"/>
      <c r="I7" s="10"/>
      <c r="J7" s="11"/>
      <c r="K7" s="22"/>
      <c r="L7" s="11"/>
      <c r="M7" s="11"/>
      <c r="N7" s="11"/>
      <c r="O7" s="9"/>
    </row>
    <row r="8" spans="1:15">
      <c r="A8">
        <v>31</v>
      </c>
      <c r="B8" s="21" t="s">
        <v>181</v>
      </c>
      <c r="C8" t="s">
        <v>113</v>
      </c>
      <c r="D8" s="20">
        <v>6</v>
      </c>
      <c r="E8" s="20">
        <v>7.5</v>
      </c>
      <c r="F8" s="6">
        <f>(D8*0.25)+(E8*0.75)</f>
        <v>7.125</v>
      </c>
      <c r="G8" s="22"/>
      <c r="H8" s="20">
        <v>4.8</v>
      </c>
      <c r="I8" s="20">
        <v>7.7</v>
      </c>
      <c r="J8" s="6">
        <f>(H8*0.25)+(I8*0.75)</f>
        <v>6.9750000000000005</v>
      </c>
      <c r="K8" s="22"/>
      <c r="L8" s="6">
        <f>F8</f>
        <v>7.125</v>
      </c>
      <c r="M8" s="6">
        <f>J8</f>
        <v>6.9750000000000005</v>
      </c>
      <c r="N8" s="6">
        <f>AVERAGE(L8:M8)</f>
        <v>7.0500000000000007</v>
      </c>
      <c r="O8">
        <v>1</v>
      </c>
    </row>
    <row r="12" spans="1:15">
      <c r="B12" s="17"/>
    </row>
    <row r="15" spans="1:15" ht="14.25">
      <c r="B15" s="32"/>
      <c r="D15" s="32"/>
      <c r="E15" s="32"/>
    </row>
    <row r="16" spans="1:15" ht="14.25">
      <c r="B16" s="32"/>
      <c r="D16" s="32"/>
      <c r="E16" s="32"/>
    </row>
  </sheetData>
  <mergeCells count="1">
    <mergeCell ref="L4:M4"/>
  </mergeCells>
  <phoneticPr fontId="2" type="noConversion"/>
  <pageMargins left="0.75" right="0.75" top="1" bottom="1" header="0.5" footer="0.5"/>
  <pageSetup paperSize="9" scale="97" orientation="landscape" horizontalDpi="300" verticalDpi="300" r:id="rId1"/>
  <headerFooter alignWithMargins="0"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workbookViewId="0">
      <selection activeCell="A10" sqref="A10:XFD10"/>
    </sheetView>
  </sheetViews>
  <sheetFormatPr defaultRowHeight="12.75"/>
  <cols>
    <col min="1" max="1" width="5.5703125" customWidth="1"/>
    <col min="2" max="2" width="21.28515625" customWidth="1"/>
    <col min="3" max="3" width="14.85546875" customWidth="1"/>
    <col min="4" max="5" width="5.7109375" customWidth="1"/>
    <col min="6" max="6" width="6.7109375" customWidth="1"/>
    <col min="7" max="7" width="3.140625" customWidth="1"/>
    <col min="8" max="9" width="5.7109375" customWidth="1"/>
    <col min="10" max="10" width="6.7109375" customWidth="1"/>
    <col min="11" max="11" width="3.140625" customWidth="1"/>
    <col min="12" max="13" width="6.7109375" customWidth="1"/>
    <col min="14" max="14" width="10.7109375" customWidth="1"/>
    <col min="15" max="15" width="11.42578125" customWidth="1"/>
  </cols>
  <sheetData>
    <row r="1" spans="1:15">
      <c r="A1" t="s">
        <v>110</v>
      </c>
      <c r="D1" t="s">
        <v>15</v>
      </c>
      <c r="F1" s="3"/>
      <c r="G1" s="22"/>
      <c r="H1" t="s">
        <v>16</v>
      </c>
      <c r="J1" s="3"/>
      <c r="K1" s="25"/>
      <c r="O1" s="7">
        <f ca="1">NOW()</f>
        <v>42155.582334837964</v>
      </c>
    </row>
    <row r="2" spans="1:15">
      <c r="A2" s="1" t="s">
        <v>111</v>
      </c>
      <c r="G2" s="22"/>
      <c r="K2" s="25"/>
      <c r="O2" s="8">
        <f ca="1">NOW()</f>
        <v>42155.582334837964</v>
      </c>
    </row>
    <row r="3" spans="1:15">
      <c r="A3" s="21" t="s">
        <v>179</v>
      </c>
      <c r="G3" s="22"/>
      <c r="K3" s="25"/>
    </row>
    <row r="4" spans="1:15">
      <c r="D4" s="2"/>
      <c r="E4" s="2"/>
      <c r="F4" s="2" t="s">
        <v>41</v>
      </c>
      <c r="G4" s="22"/>
      <c r="H4" s="2"/>
      <c r="I4" s="2"/>
      <c r="J4" s="2" t="s">
        <v>41</v>
      </c>
      <c r="K4" s="22"/>
      <c r="L4" s="42" t="s">
        <v>18</v>
      </c>
      <c r="M4" s="42"/>
      <c r="N4" s="2" t="s">
        <v>22</v>
      </c>
    </row>
    <row r="5" spans="1:15" s="2" customFormat="1">
      <c r="A5" s="2" t="s">
        <v>0</v>
      </c>
      <c r="B5" s="2" t="s">
        <v>1</v>
      </c>
      <c r="C5" s="2" t="s">
        <v>4</v>
      </c>
      <c r="D5" s="2" t="s">
        <v>55</v>
      </c>
      <c r="E5" s="2" t="s">
        <v>86</v>
      </c>
      <c r="F5" s="2" t="s">
        <v>14</v>
      </c>
      <c r="G5" s="23"/>
      <c r="H5" s="2" t="s">
        <v>55</v>
      </c>
      <c r="I5" s="2" t="s">
        <v>86</v>
      </c>
      <c r="J5" s="2" t="s">
        <v>14</v>
      </c>
      <c r="K5" s="23"/>
      <c r="L5" s="2" t="s">
        <v>19</v>
      </c>
      <c r="M5" s="2" t="s">
        <v>20</v>
      </c>
      <c r="N5" s="2" t="s">
        <v>9</v>
      </c>
      <c r="O5" s="2" t="s">
        <v>27</v>
      </c>
    </row>
    <row r="6" spans="1:15">
      <c r="G6" s="22"/>
      <c r="K6" s="22"/>
    </row>
    <row r="7" spans="1:15" ht="14.25">
      <c r="A7" s="32">
        <v>28</v>
      </c>
      <c r="B7" s="32" t="s">
        <v>124</v>
      </c>
      <c r="C7" s="32" t="s">
        <v>113</v>
      </c>
      <c r="D7" s="20">
        <v>4.7</v>
      </c>
      <c r="E7" s="20">
        <v>7.4</v>
      </c>
      <c r="F7" s="6">
        <f>(D7*0.25)+(E7*0.75)</f>
        <v>6.7250000000000005</v>
      </c>
      <c r="G7" s="22"/>
      <c r="H7" s="20">
        <v>4.3</v>
      </c>
      <c r="I7" s="20">
        <v>6.8</v>
      </c>
      <c r="J7" s="6">
        <f>(H7*0.25)+(I7*0.75)</f>
        <v>6.1749999999999998</v>
      </c>
      <c r="K7" s="22"/>
      <c r="L7" s="6">
        <f t="shared" ref="L7:L14" si="0">F7</f>
        <v>6.7250000000000005</v>
      </c>
      <c r="M7" s="6">
        <f t="shared" ref="M7:M14" si="1">J7</f>
        <v>6.1749999999999998</v>
      </c>
      <c r="N7" s="6">
        <f t="shared" ref="N7:N14" si="2">AVERAGE(L7:M7)</f>
        <v>6.45</v>
      </c>
      <c r="O7">
        <v>6</v>
      </c>
    </row>
    <row r="8" spans="1:15" ht="14.25">
      <c r="A8" s="32">
        <v>31</v>
      </c>
      <c r="B8" s="32" t="s">
        <v>123</v>
      </c>
      <c r="C8" s="32" t="s">
        <v>113</v>
      </c>
      <c r="D8" s="20">
        <v>4.9000000000000004</v>
      </c>
      <c r="E8" s="20">
        <v>7.4</v>
      </c>
      <c r="F8" s="6">
        <f t="shared" ref="F8:F14" si="3">(D8*0.25)+(E8*0.75)</f>
        <v>6.7750000000000004</v>
      </c>
      <c r="G8" s="22"/>
      <c r="H8" s="20">
        <v>4.2</v>
      </c>
      <c r="I8" s="20">
        <v>7.1</v>
      </c>
      <c r="J8" s="6">
        <f t="shared" ref="J8:J14" si="4">(H8*0.25)+(I8*0.75)</f>
        <v>6.3749999999999991</v>
      </c>
      <c r="K8" s="22"/>
      <c r="L8" s="6">
        <f t="shared" si="0"/>
        <v>6.7750000000000004</v>
      </c>
      <c r="M8" s="6">
        <f t="shared" si="1"/>
        <v>6.3749999999999991</v>
      </c>
      <c r="N8" s="6">
        <f t="shared" si="2"/>
        <v>6.5749999999999993</v>
      </c>
      <c r="O8">
        <v>4</v>
      </c>
    </row>
    <row r="9" spans="1:15" ht="14.25">
      <c r="A9" s="32">
        <v>12</v>
      </c>
      <c r="B9" s="32" t="s">
        <v>153</v>
      </c>
      <c r="C9" s="32" t="s">
        <v>154</v>
      </c>
      <c r="D9" s="20">
        <v>6</v>
      </c>
      <c r="E9" s="20">
        <v>7.3</v>
      </c>
      <c r="F9" s="6">
        <f t="shared" si="3"/>
        <v>6.9749999999999996</v>
      </c>
      <c r="G9" s="22"/>
      <c r="H9" s="20">
        <v>4.8</v>
      </c>
      <c r="I9" s="20">
        <v>7.2</v>
      </c>
      <c r="J9" s="6">
        <f t="shared" si="4"/>
        <v>6.6000000000000005</v>
      </c>
      <c r="K9" s="22"/>
      <c r="L9" s="6">
        <f t="shared" si="0"/>
        <v>6.9749999999999996</v>
      </c>
      <c r="M9" s="6">
        <f t="shared" si="1"/>
        <v>6.6000000000000005</v>
      </c>
      <c r="N9" s="6">
        <f t="shared" si="2"/>
        <v>6.7874999999999996</v>
      </c>
      <c r="O9">
        <v>3</v>
      </c>
    </row>
    <row r="10" spans="1:15" ht="14.25">
      <c r="A10" s="32">
        <v>24</v>
      </c>
      <c r="B10" s="32" t="s">
        <v>164</v>
      </c>
      <c r="C10" s="32" t="s">
        <v>116</v>
      </c>
      <c r="D10" s="20">
        <v>4.7</v>
      </c>
      <c r="E10" s="20">
        <v>6.8</v>
      </c>
      <c r="F10" s="6">
        <f t="shared" si="3"/>
        <v>6.2749999999999995</v>
      </c>
      <c r="G10" s="22"/>
      <c r="H10" s="20">
        <v>4.4000000000000004</v>
      </c>
      <c r="I10" s="20">
        <v>7.6</v>
      </c>
      <c r="J10" s="6">
        <f t="shared" si="4"/>
        <v>6.7999999999999989</v>
      </c>
      <c r="K10" s="22"/>
      <c r="L10" s="6">
        <f t="shared" si="0"/>
        <v>6.2749999999999995</v>
      </c>
      <c r="M10" s="6">
        <f t="shared" si="1"/>
        <v>6.7999999999999989</v>
      </c>
      <c r="N10" s="6">
        <f t="shared" si="2"/>
        <v>6.5374999999999996</v>
      </c>
      <c r="O10">
        <v>5</v>
      </c>
    </row>
    <row r="11" spans="1:15" ht="14.25">
      <c r="A11" s="32">
        <v>29</v>
      </c>
      <c r="B11" s="32" t="s">
        <v>126</v>
      </c>
      <c r="C11" s="32" t="s">
        <v>113</v>
      </c>
      <c r="D11" s="20">
        <v>6</v>
      </c>
      <c r="E11" s="20">
        <v>7.8</v>
      </c>
      <c r="F11" s="6">
        <f t="shared" si="3"/>
        <v>7.35</v>
      </c>
      <c r="G11" s="22"/>
      <c r="H11" s="20">
        <v>4.5999999999999996</v>
      </c>
      <c r="I11" s="20">
        <v>8</v>
      </c>
      <c r="J11" s="6">
        <f t="shared" si="4"/>
        <v>7.15</v>
      </c>
      <c r="K11" s="22"/>
      <c r="L11" s="6">
        <f t="shared" si="0"/>
        <v>7.35</v>
      </c>
      <c r="M11" s="6">
        <f t="shared" si="1"/>
        <v>7.15</v>
      </c>
      <c r="N11" s="6">
        <f t="shared" si="2"/>
        <v>7.25</v>
      </c>
      <c r="O11">
        <v>2</v>
      </c>
    </row>
    <row r="12" spans="1:15" ht="14.25">
      <c r="A12" s="32">
        <v>11</v>
      </c>
      <c r="B12" s="32" t="s">
        <v>160</v>
      </c>
      <c r="C12" s="32" t="s">
        <v>154</v>
      </c>
      <c r="D12" s="20">
        <v>4.2</v>
      </c>
      <c r="E12" s="20">
        <v>7</v>
      </c>
      <c r="F12" s="6">
        <f t="shared" si="3"/>
        <v>6.3</v>
      </c>
      <c r="G12" s="22"/>
      <c r="H12" s="20">
        <v>5</v>
      </c>
      <c r="I12" s="20">
        <v>6.9</v>
      </c>
      <c r="J12" s="6">
        <f t="shared" si="4"/>
        <v>6.4250000000000007</v>
      </c>
      <c r="K12" s="22"/>
      <c r="L12" s="6">
        <f t="shared" si="0"/>
        <v>6.3</v>
      </c>
      <c r="M12" s="6">
        <f t="shared" si="1"/>
        <v>6.4250000000000007</v>
      </c>
      <c r="N12" s="6">
        <f t="shared" si="2"/>
        <v>6.3625000000000007</v>
      </c>
    </row>
    <row r="13" spans="1:15" ht="14.25">
      <c r="A13" s="32">
        <v>26</v>
      </c>
      <c r="B13" s="32" t="s">
        <v>127</v>
      </c>
      <c r="C13" s="32" t="s">
        <v>113</v>
      </c>
      <c r="D13" s="20">
        <v>5.6</v>
      </c>
      <c r="E13" s="20">
        <v>7.6</v>
      </c>
      <c r="F13" s="6">
        <f t="shared" si="3"/>
        <v>7.1</v>
      </c>
      <c r="G13" s="22"/>
      <c r="H13" s="20">
        <v>4.9000000000000004</v>
      </c>
      <c r="I13" s="20">
        <v>8.5</v>
      </c>
      <c r="J13" s="6">
        <f t="shared" si="4"/>
        <v>7.6</v>
      </c>
      <c r="K13" s="22"/>
      <c r="L13" s="6">
        <f t="shared" si="0"/>
        <v>7.1</v>
      </c>
      <c r="M13" s="6">
        <f t="shared" si="1"/>
        <v>7.6</v>
      </c>
      <c r="N13" s="6">
        <f t="shared" si="2"/>
        <v>7.35</v>
      </c>
      <c r="O13">
        <v>1</v>
      </c>
    </row>
    <row r="14" spans="1:15" ht="14.25">
      <c r="A14" s="32">
        <v>27</v>
      </c>
      <c r="B14" s="32" t="s">
        <v>125</v>
      </c>
      <c r="C14" s="32" t="s">
        <v>113</v>
      </c>
      <c r="D14" s="20">
        <v>3</v>
      </c>
      <c r="E14" s="20">
        <v>6.4</v>
      </c>
      <c r="F14" s="6">
        <f t="shared" si="3"/>
        <v>5.5500000000000007</v>
      </c>
      <c r="G14" s="22"/>
      <c r="H14" s="20">
        <v>4.2</v>
      </c>
      <c r="I14" s="20">
        <v>6.7</v>
      </c>
      <c r="J14" s="6">
        <f t="shared" si="4"/>
        <v>6.0750000000000002</v>
      </c>
      <c r="K14" s="22"/>
      <c r="L14" s="6">
        <f t="shared" si="0"/>
        <v>5.5500000000000007</v>
      </c>
      <c r="M14" s="6">
        <f t="shared" si="1"/>
        <v>6.0750000000000002</v>
      </c>
      <c r="N14" s="6">
        <f t="shared" si="2"/>
        <v>5.8125</v>
      </c>
    </row>
    <row r="24" spans="4:4" ht="14.25">
      <c r="D24" s="32"/>
    </row>
    <row r="25" spans="4:4" ht="14.25">
      <c r="D25" s="32"/>
    </row>
    <row r="26" spans="4:4" ht="14.25">
      <c r="D26" s="32"/>
    </row>
    <row r="27" spans="4:4" ht="14.25">
      <c r="D27" s="32"/>
    </row>
    <row r="28" spans="4:4" ht="14.25">
      <c r="D28" s="32"/>
    </row>
    <row r="29" spans="4:4" ht="14.25">
      <c r="D29" s="32"/>
    </row>
    <row r="30" spans="4:4" ht="14.25">
      <c r="D30" s="32"/>
    </row>
    <row r="31" spans="4:4" ht="14.25">
      <c r="D31" s="32"/>
    </row>
  </sheetData>
  <mergeCells count="1">
    <mergeCell ref="L4:M4"/>
  </mergeCells>
  <phoneticPr fontId="2" type="noConversion"/>
  <pageMargins left="0.75" right="0.75" top="1" bottom="1" header="0.5" footer="0.5"/>
  <pageSetup paperSize="9" scale="91" orientation="landscape" horizontalDpi="300" verticalDpi="300" r:id="rId1"/>
  <headerFooter alignWithMargins="0"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X19"/>
  <sheetViews>
    <sheetView workbookViewId="0"/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4" width="5.7109375" customWidth="1"/>
    <col min="25" max="25" width="6.7109375" customWidth="1"/>
    <col min="26" max="26" width="5.7109375" customWidth="1"/>
    <col min="27" max="27" width="3.140625" customWidth="1"/>
    <col min="28" max="35" width="5.7109375" customWidth="1"/>
    <col min="36" max="36" width="7.5703125" customWidth="1"/>
    <col min="37" max="37" width="6.5703125" customWidth="1"/>
    <col min="38" max="39" width="5.7109375" customWidth="1"/>
    <col min="40" max="40" width="3.140625" customWidth="1"/>
    <col min="41" max="46" width="5.7109375" customWidth="1"/>
    <col min="47" max="47" width="6.7109375" customWidth="1"/>
    <col min="48" max="48" width="3.140625" customWidth="1"/>
    <col min="49" max="56" width="5.7109375" customWidth="1"/>
    <col min="57" max="57" width="7.5703125" customWidth="1"/>
    <col min="58" max="58" width="6.5703125" customWidth="1"/>
    <col min="59" max="60" width="5.7109375" customWidth="1"/>
    <col min="61" max="61" width="3.140625" customWidth="1"/>
    <col min="62" max="66" width="5.7109375" customWidth="1"/>
    <col min="67" max="68" width="6.7109375" customWidth="1"/>
    <col min="69" max="69" width="3.140625" customWidth="1"/>
    <col min="70" max="75" width="6.7109375" customWidth="1"/>
    <col min="76" max="76" width="11.42578125" customWidth="1"/>
  </cols>
  <sheetData>
    <row r="1" spans="1:76">
      <c r="A1" t="s">
        <v>46</v>
      </c>
      <c r="F1" t="s">
        <v>15</v>
      </c>
      <c r="H1" s="43"/>
      <c r="I1" s="43"/>
      <c r="J1" s="43"/>
      <c r="K1" s="43"/>
      <c r="L1" s="43"/>
      <c r="M1" s="43"/>
      <c r="R1" s="9"/>
      <c r="AA1" s="22"/>
      <c r="AB1" t="s">
        <v>16</v>
      </c>
      <c r="AD1" s="43"/>
      <c r="AE1" s="43"/>
      <c r="AF1" s="43"/>
      <c r="AG1" s="43"/>
      <c r="AH1" s="43"/>
      <c r="AI1" s="43"/>
      <c r="AN1" s="9"/>
      <c r="AV1" s="25"/>
      <c r="AW1" t="s">
        <v>17</v>
      </c>
      <c r="AY1" s="43"/>
      <c r="AZ1" s="43"/>
      <c r="BA1" s="43"/>
      <c r="BB1" s="43"/>
      <c r="BC1" s="43"/>
      <c r="BD1" s="43"/>
      <c r="BI1" s="9"/>
      <c r="BQ1" s="22"/>
      <c r="BR1" s="7"/>
      <c r="BS1" s="7"/>
      <c r="BT1" s="7"/>
      <c r="BX1" s="7">
        <f ca="1">NOW()</f>
        <v>42155.582334837964</v>
      </c>
    </row>
    <row r="2" spans="1:76">
      <c r="A2" s="1" t="s">
        <v>47</v>
      </c>
      <c r="R2" s="9"/>
      <c r="AA2" s="22"/>
      <c r="AN2" s="9"/>
      <c r="AV2" s="25"/>
      <c r="BI2" s="9"/>
      <c r="BQ2" s="22"/>
      <c r="BR2" s="8"/>
      <c r="BS2" s="8"/>
      <c r="BT2" s="8"/>
      <c r="BX2" s="8">
        <f ca="1">NOW()</f>
        <v>42155.582334837964</v>
      </c>
    </row>
    <row r="3" spans="1:76">
      <c r="A3" t="s">
        <v>48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9"/>
      <c r="S3" s="42" t="s">
        <v>12</v>
      </c>
      <c r="T3" s="42"/>
      <c r="U3" s="42"/>
      <c r="V3" s="42"/>
      <c r="W3" s="42"/>
      <c r="X3" s="42"/>
      <c r="AA3" s="22"/>
      <c r="AB3" s="42" t="s">
        <v>10</v>
      </c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9"/>
      <c r="AO3" s="42" t="s">
        <v>12</v>
      </c>
      <c r="AP3" s="42"/>
      <c r="AQ3" s="42"/>
      <c r="AR3" s="42"/>
      <c r="AS3" s="42"/>
      <c r="AT3" s="42"/>
      <c r="AV3" s="25"/>
      <c r="AW3" s="42" t="s">
        <v>10</v>
      </c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9"/>
      <c r="BJ3" s="42" t="s">
        <v>12</v>
      </c>
      <c r="BK3" s="42"/>
      <c r="BL3" s="42"/>
      <c r="BM3" s="42"/>
      <c r="BN3" s="42"/>
      <c r="BO3" s="42"/>
      <c r="BQ3" s="22"/>
      <c r="BR3" s="42" t="s">
        <v>42</v>
      </c>
      <c r="BS3" s="43"/>
      <c r="BT3" s="43"/>
      <c r="BU3" s="43"/>
      <c r="BV3" s="3"/>
      <c r="BW3" s="3"/>
    </row>
    <row r="4" spans="1:76">
      <c r="O4" s="2" t="s">
        <v>39</v>
      </c>
      <c r="P4" s="2" t="s">
        <v>2</v>
      </c>
      <c r="R4" s="24"/>
      <c r="Y4" s="2" t="s">
        <v>41</v>
      </c>
      <c r="Z4" s="2"/>
      <c r="AA4" s="22"/>
      <c r="AK4" s="2" t="s">
        <v>39</v>
      </c>
      <c r="AL4" t="s">
        <v>2</v>
      </c>
      <c r="AN4" s="24"/>
      <c r="AU4" s="2" t="s">
        <v>41</v>
      </c>
      <c r="AV4" s="23"/>
      <c r="BF4" s="2" t="s">
        <v>39</v>
      </c>
      <c r="BG4" t="s">
        <v>2</v>
      </c>
      <c r="BI4" s="24"/>
      <c r="BP4" s="2" t="s">
        <v>41</v>
      </c>
      <c r="BQ4" s="23"/>
      <c r="BR4" s="2"/>
      <c r="BS4" s="2"/>
      <c r="BT4" s="2"/>
      <c r="BU4" s="2"/>
      <c r="BV4" s="2" t="s">
        <v>98</v>
      </c>
      <c r="BW4" s="2" t="s">
        <v>41</v>
      </c>
    </row>
    <row r="5" spans="1:76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5</v>
      </c>
      <c r="H5" s="2" t="s">
        <v>6</v>
      </c>
      <c r="I5" s="2" t="s">
        <v>50</v>
      </c>
      <c r="J5" s="2" t="s">
        <v>51</v>
      </c>
      <c r="K5" s="2" t="s">
        <v>7</v>
      </c>
      <c r="L5" s="2" t="s">
        <v>52</v>
      </c>
      <c r="M5" s="2" t="s">
        <v>53</v>
      </c>
      <c r="N5" s="2" t="s">
        <v>37</v>
      </c>
      <c r="O5" s="2" t="s">
        <v>54</v>
      </c>
      <c r="P5" s="2" t="s">
        <v>40</v>
      </c>
      <c r="Q5" s="2" t="s">
        <v>9</v>
      </c>
      <c r="R5" s="24"/>
      <c r="S5" s="2" t="s">
        <v>55</v>
      </c>
      <c r="T5" s="2" t="s">
        <v>56</v>
      </c>
      <c r="U5" s="2" t="s">
        <v>57</v>
      </c>
      <c r="V5" s="2" t="s">
        <v>59</v>
      </c>
      <c r="W5" s="2" t="s">
        <v>2</v>
      </c>
      <c r="X5" s="2" t="s">
        <v>37</v>
      </c>
      <c r="Y5" s="2" t="s">
        <v>14</v>
      </c>
      <c r="Z5" s="2" t="s">
        <v>58</v>
      </c>
      <c r="AA5" s="23"/>
      <c r="AB5" s="2" t="s">
        <v>8</v>
      </c>
      <c r="AC5" s="2" t="s">
        <v>5</v>
      </c>
      <c r="AD5" s="2" t="s">
        <v>6</v>
      </c>
      <c r="AE5" s="2" t="s">
        <v>50</v>
      </c>
      <c r="AF5" s="2" t="s">
        <v>51</v>
      </c>
      <c r="AG5" s="2" t="s">
        <v>7</v>
      </c>
      <c r="AH5" s="2" t="s">
        <v>52</v>
      </c>
      <c r="AI5" s="2" t="s">
        <v>53</v>
      </c>
      <c r="AJ5" s="2" t="s">
        <v>37</v>
      </c>
      <c r="AK5" s="2" t="s">
        <v>54</v>
      </c>
      <c r="AL5" s="2" t="s">
        <v>40</v>
      </c>
      <c r="AM5" s="2" t="s">
        <v>9</v>
      </c>
      <c r="AN5" s="24"/>
      <c r="AO5" s="2" t="s">
        <v>55</v>
      </c>
      <c r="AP5" s="2" t="s">
        <v>56</v>
      </c>
      <c r="AQ5" s="2" t="s">
        <v>57</v>
      </c>
      <c r="AR5" s="2" t="s">
        <v>59</v>
      </c>
      <c r="AS5" s="2" t="s">
        <v>2</v>
      </c>
      <c r="AT5" s="2" t="s">
        <v>37</v>
      </c>
      <c r="AU5" s="2" t="s">
        <v>14</v>
      </c>
      <c r="AV5" s="23"/>
      <c r="AW5" s="2" t="s">
        <v>8</v>
      </c>
      <c r="AX5" s="2" t="s">
        <v>5</v>
      </c>
      <c r="AY5" s="2" t="s">
        <v>6</v>
      </c>
      <c r="AZ5" s="2" t="s">
        <v>50</v>
      </c>
      <c r="BA5" s="2" t="s">
        <v>51</v>
      </c>
      <c r="BB5" s="2" t="s">
        <v>7</v>
      </c>
      <c r="BC5" s="2" t="s">
        <v>52</v>
      </c>
      <c r="BD5" s="2" t="s">
        <v>53</v>
      </c>
      <c r="BE5" s="2" t="s">
        <v>37</v>
      </c>
      <c r="BF5" s="2" t="s">
        <v>54</v>
      </c>
      <c r="BG5" s="2" t="s">
        <v>40</v>
      </c>
      <c r="BH5" s="2" t="s">
        <v>9</v>
      </c>
      <c r="BI5" s="24"/>
      <c r="BJ5" s="2" t="s">
        <v>55</v>
      </c>
      <c r="BK5" s="2" t="s">
        <v>56</v>
      </c>
      <c r="BL5" s="2" t="s">
        <v>57</v>
      </c>
      <c r="BM5" s="2" t="s">
        <v>59</v>
      </c>
      <c r="BN5" s="2" t="s">
        <v>2</v>
      </c>
      <c r="BO5" s="2" t="s">
        <v>37</v>
      </c>
      <c r="BP5" s="2" t="s">
        <v>14</v>
      </c>
      <c r="BQ5" s="23"/>
      <c r="BR5" s="2" t="s">
        <v>19</v>
      </c>
      <c r="BS5" s="2" t="s">
        <v>20</v>
      </c>
      <c r="BT5" s="2" t="s">
        <v>21</v>
      </c>
      <c r="BU5" s="2" t="s">
        <v>43</v>
      </c>
      <c r="BV5" s="2" t="s">
        <v>108</v>
      </c>
      <c r="BW5" s="2" t="s">
        <v>14</v>
      </c>
      <c r="BX5" s="2" t="s">
        <v>27</v>
      </c>
    </row>
    <row r="6" spans="1:76">
      <c r="R6" s="9"/>
      <c r="AA6" s="22"/>
      <c r="AN6" s="9"/>
      <c r="AV6" s="25"/>
      <c r="BI6" s="9"/>
      <c r="BQ6" s="22"/>
    </row>
    <row r="7" spans="1:76">
      <c r="A7">
        <v>1</v>
      </c>
      <c r="B7" t="s">
        <v>23</v>
      </c>
      <c r="C7" s="9"/>
      <c r="D7" s="9"/>
      <c r="E7" s="9"/>
      <c r="F7" s="20">
        <v>6</v>
      </c>
      <c r="G7" s="20">
        <v>7</v>
      </c>
      <c r="H7" s="20">
        <v>3</v>
      </c>
      <c r="I7" s="20">
        <v>9</v>
      </c>
      <c r="J7" s="20">
        <v>6</v>
      </c>
      <c r="K7" s="20">
        <v>7</v>
      </c>
      <c r="L7" s="20">
        <v>6</v>
      </c>
      <c r="M7" s="20">
        <v>5</v>
      </c>
      <c r="N7" s="5">
        <f t="shared" ref="N7:N12" si="0">SUM(F7:M7)</f>
        <v>49</v>
      </c>
      <c r="O7" s="16"/>
      <c r="P7" s="16"/>
      <c r="Q7" s="16"/>
      <c r="R7" s="9"/>
      <c r="S7" s="10"/>
      <c r="T7" s="10"/>
      <c r="U7" s="10"/>
      <c r="V7" s="10"/>
      <c r="W7" s="10"/>
      <c r="X7" s="11"/>
      <c r="Y7" s="11"/>
      <c r="Z7" s="11"/>
      <c r="AA7" s="22"/>
      <c r="AB7" s="20"/>
      <c r="AC7" s="20"/>
      <c r="AD7" s="20"/>
      <c r="AE7" s="20"/>
      <c r="AF7" s="20"/>
      <c r="AG7" s="20"/>
      <c r="AH7" s="20"/>
      <c r="AI7" s="20"/>
      <c r="AJ7" s="5">
        <f t="shared" ref="AJ7:AJ12" si="1">SUM(AB7:AI7)</f>
        <v>0</v>
      </c>
      <c r="AK7" s="16"/>
      <c r="AL7" s="16"/>
      <c r="AM7" s="16"/>
      <c r="AN7" s="9"/>
      <c r="AO7" s="10"/>
      <c r="AP7" s="10"/>
      <c r="AQ7" s="10"/>
      <c r="AR7" s="10"/>
      <c r="AS7" s="10"/>
      <c r="AT7" s="11"/>
      <c r="AU7" s="11"/>
      <c r="AV7" s="26"/>
      <c r="AW7" s="20"/>
      <c r="AX7" s="20"/>
      <c r="AY7" s="20"/>
      <c r="AZ7" s="20"/>
      <c r="BA7" s="20"/>
      <c r="BB7" s="20"/>
      <c r="BC7" s="20"/>
      <c r="BD7" s="20"/>
      <c r="BE7" s="5">
        <f t="shared" ref="BE7:BE12" si="2">SUM(AW7:BD7)</f>
        <v>0</v>
      </c>
      <c r="BF7" s="16"/>
      <c r="BG7" s="16"/>
      <c r="BH7" s="16"/>
      <c r="BI7" s="9"/>
      <c r="BJ7" s="10"/>
      <c r="BK7" s="10"/>
      <c r="BL7" s="10"/>
      <c r="BM7" s="10"/>
      <c r="BN7" s="10"/>
      <c r="BO7" s="11"/>
      <c r="BP7" s="11"/>
      <c r="BQ7" s="28"/>
      <c r="BR7" s="11"/>
      <c r="BS7" s="11"/>
      <c r="BT7" s="11"/>
      <c r="BU7" s="11"/>
      <c r="BV7" s="11"/>
      <c r="BW7" s="11"/>
      <c r="BX7" s="9"/>
    </row>
    <row r="8" spans="1:76">
      <c r="A8">
        <v>2</v>
      </c>
      <c r="B8" t="s">
        <v>32</v>
      </c>
      <c r="C8" s="9"/>
      <c r="D8" s="9"/>
      <c r="E8" s="9"/>
      <c r="F8" s="20">
        <v>5</v>
      </c>
      <c r="G8" s="20">
        <v>7</v>
      </c>
      <c r="H8" s="20">
        <v>8</v>
      </c>
      <c r="I8" s="20">
        <v>3</v>
      </c>
      <c r="J8" s="20">
        <v>5</v>
      </c>
      <c r="K8" s="20">
        <v>4</v>
      </c>
      <c r="L8" s="20">
        <v>4.5</v>
      </c>
      <c r="M8" s="20">
        <v>5</v>
      </c>
      <c r="N8" s="5">
        <f t="shared" si="0"/>
        <v>41.5</v>
      </c>
      <c r="O8" s="16"/>
      <c r="P8" s="16"/>
      <c r="Q8" s="16"/>
      <c r="R8" s="9"/>
      <c r="S8" s="9"/>
      <c r="T8" s="9"/>
      <c r="U8" s="9"/>
      <c r="V8" s="9"/>
      <c r="W8" s="9"/>
      <c r="X8" s="9"/>
      <c r="Y8" s="9"/>
      <c r="Z8" s="9"/>
      <c r="AA8" s="22"/>
      <c r="AB8" s="20"/>
      <c r="AC8" s="20"/>
      <c r="AD8" s="20"/>
      <c r="AE8" s="20"/>
      <c r="AF8" s="20"/>
      <c r="AG8" s="20"/>
      <c r="AH8" s="20"/>
      <c r="AI8" s="20"/>
      <c r="AJ8" s="5">
        <f t="shared" si="1"/>
        <v>0</v>
      </c>
      <c r="AK8" s="16"/>
      <c r="AL8" s="16"/>
      <c r="AM8" s="16"/>
      <c r="AN8" s="9"/>
      <c r="AO8" s="9"/>
      <c r="AP8" s="9"/>
      <c r="AQ8" s="9"/>
      <c r="AR8" s="9"/>
      <c r="AS8" s="9"/>
      <c r="AT8" s="9"/>
      <c r="AU8" s="9"/>
      <c r="AV8" s="25"/>
      <c r="AW8" s="20"/>
      <c r="AX8" s="20"/>
      <c r="AY8" s="20"/>
      <c r="AZ8" s="20"/>
      <c r="BA8" s="20"/>
      <c r="BB8" s="20"/>
      <c r="BC8" s="20"/>
      <c r="BD8" s="20"/>
      <c r="BE8" s="5">
        <f t="shared" si="2"/>
        <v>0</v>
      </c>
      <c r="BF8" s="16"/>
      <c r="BG8" s="16"/>
      <c r="BH8" s="16"/>
      <c r="BI8" s="9"/>
      <c r="BJ8" s="9"/>
      <c r="BK8" s="9"/>
      <c r="BL8" s="9"/>
      <c r="BM8" s="9"/>
      <c r="BN8" s="9"/>
      <c r="BO8" s="9"/>
      <c r="BP8" s="9"/>
      <c r="BQ8" s="22"/>
      <c r="BR8" s="9"/>
      <c r="BS8" s="9"/>
      <c r="BT8" s="9"/>
      <c r="BU8" s="9"/>
      <c r="BV8" s="9"/>
      <c r="BW8" s="9"/>
      <c r="BX8" s="9"/>
    </row>
    <row r="9" spans="1:76">
      <c r="A9">
        <v>3</v>
      </c>
      <c r="B9" t="s">
        <v>33</v>
      </c>
      <c r="C9" s="9"/>
      <c r="D9" s="9"/>
      <c r="E9" s="9"/>
      <c r="F9" s="20">
        <v>5.5</v>
      </c>
      <c r="G9" s="20">
        <v>5.4</v>
      </c>
      <c r="H9" s="20">
        <v>6.7</v>
      </c>
      <c r="I9" s="20">
        <v>4.5</v>
      </c>
      <c r="J9" s="20">
        <v>2</v>
      </c>
      <c r="K9" s="20">
        <v>5.5</v>
      </c>
      <c r="L9" s="20">
        <v>3.8</v>
      </c>
      <c r="M9" s="20">
        <v>3.4</v>
      </c>
      <c r="N9" s="5">
        <f t="shared" si="0"/>
        <v>36.799999999999997</v>
      </c>
      <c r="O9" s="16"/>
      <c r="P9" s="16"/>
      <c r="Q9" s="16"/>
      <c r="R9" s="9"/>
      <c r="S9" s="9"/>
      <c r="T9" s="9"/>
      <c r="U9" s="9"/>
      <c r="V9" s="9"/>
      <c r="W9" s="9"/>
      <c r="X9" s="9"/>
      <c r="Y9" s="9"/>
      <c r="Z9" s="9"/>
      <c r="AA9" s="22"/>
      <c r="AB9" s="20"/>
      <c r="AC9" s="20"/>
      <c r="AD9" s="20"/>
      <c r="AE9" s="20"/>
      <c r="AF9" s="20"/>
      <c r="AG9" s="20"/>
      <c r="AH9" s="20"/>
      <c r="AI9" s="20"/>
      <c r="AJ9" s="5">
        <f t="shared" si="1"/>
        <v>0</v>
      </c>
      <c r="AK9" s="16"/>
      <c r="AL9" s="16"/>
      <c r="AM9" s="16"/>
      <c r="AN9" s="9"/>
      <c r="AO9" s="9"/>
      <c r="AP9" s="9"/>
      <c r="AQ9" s="9"/>
      <c r="AR9" s="9"/>
      <c r="AS9" s="9"/>
      <c r="AT9" s="9"/>
      <c r="AU9" s="9"/>
      <c r="AV9" s="25"/>
      <c r="AW9" s="20"/>
      <c r="AX9" s="20"/>
      <c r="AY9" s="20"/>
      <c r="AZ9" s="20"/>
      <c r="BA9" s="20"/>
      <c r="BB9" s="20"/>
      <c r="BC9" s="20"/>
      <c r="BD9" s="20"/>
      <c r="BE9" s="5">
        <f t="shared" si="2"/>
        <v>0</v>
      </c>
      <c r="BF9" s="16"/>
      <c r="BG9" s="16"/>
      <c r="BH9" s="16"/>
      <c r="BI9" s="9"/>
      <c r="BJ9" s="9"/>
      <c r="BK9" s="9"/>
      <c r="BL9" s="9"/>
      <c r="BM9" s="9"/>
      <c r="BN9" s="9"/>
      <c r="BO9" s="9"/>
      <c r="BP9" s="9"/>
      <c r="BQ9" s="22"/>
      <c r="BR9" s="9"/>
      <c r="BS9" s="9"/>
      <c r="BT9" s="9"/>
      <c r="BU9" s="9"/>
      <c r="BV9" s="9"/>
      <c r="BW9" s="9"/>
      <c r="BX9" s="9"/>
    </row>
    <row r="10" spans="1:76">
      <c r="A10">
        <v>4</v>
      </c>
      <c r="B10" t="s">
        <v>34</v>
      </c>
      <c r="C10" s="9"/>
      <c r="D10" s="9"/>
      <c r="E10" s="9"/>
      <c r="F10" s="20">
        <v>5</v>
      </c>
      <c r="G10" s="20">
        <v>6</v>
      </c>
      <c r="H10" s="20">
        <v>1</v>
      </c>
      <c r="I10" s="20">
        <v>8</v>
      </c>
      <c r="J10" s="20">
        <v>6</v>
      </c>
      <c r="K10" s="20">
        <v>5</v>
      </c>
      <c r="L10" s="20">
        <v>5.3</v>
      </c>
      <c r="M10" s="20">
        <v>6.7</v>
      </c>
      <c r="N10" s="5">
        <f t="shared" si="0"/>
        <v>43</v>
      </c>
      <c r="O10" s="16"/>
      <c r="P10" s="16"/>
      <c r="Q10" s="16"/>
      <c r="R10" s="9"/>
      <c r="S10" s="9"/>
      <c r="T10" s="9"/>
      <c r="U10" s="9"/>
      <c r="V10" s="9"/>
      <c r="W10" s="9"/>
      <c r="X10" s="9"/>
      <c r="Y10" s="9"/>
      <c r="Z10" s="9"/>
      <c r="AA10" s="22"/>
      <c r="AB10" s="20"/>
      <c r="AC10" s="20"/>
      <c r="AD10" s="20"/>
      <c r="AE10" s="20"/>
      <c r="AF10" s="20"/>
      <c r="AG10" s="20"/>
      <c r="AH10" s="20"/>
      <c r="AI10" s="20"/>
      <c r="AJ10" s="5">
        <f t="shared" si="1"/>
        <v>0</v>
      </c>
      <c r="AK10" s="16"/>
      <c r="AL10" s="16"/>
      <c r="AM10" s="16"/>
      <c r="AN10" s="9"/>
      <c r="AO10" s="9"/>
      <c r="AP10" s="9"/>
      <c r="AQ10" s="9"/>
      <c r="AR10" s="9"/>
      <c r="AS10" s="9"/>
      <c r="AT10" s="9"/>
      <c r="AU10" s="9"/>
      <c r="AV10" s="25"/>
      <c r="AW10" s="20"/>
      <c r="AX10" s="20"/>
      <c r="AY10" s="20"/>
      <c r="AZ10" s="20"/>
      <c r="BA10" s="20"/>
      <c r="BB10" s="20"/>
      <c r="BC10" s="20"/>
      <c r="BD10" s="20"/>
      <c r="BE10" s="5">
        <f t="shared" si="2"/>
        <v>0</v>
      </c>
      <c r="BF10" s="16"/>
      <c r="BG10" s="16"/>
      <c r="BH10" s="16"/>
      <c r="BI10" s="9"/>
      <c r="BJ10" s="9"/>
      <c r="BK10" s="9"/>
      <c r="BL10" s="9"/>
      <c r="BM10" s="9"/>
      <c r="BN10" s="9"/>
      <c r="BO10" s="9"/>
      <c r="BP10" s="9"/>
      <c r="BQ10" s="22"/>
      <c r="BR10" s="9"/>
      <c r="BS10" s="9"/>
      <c r="BT10" s="9"/>
      <c r="BU10" s="9"/>
      <c r="BV10" s="9"/>
      <c r="BW10" s="9"/>
      <c r="BX10" s="9"/>
    </row>
    <row r="11" spans="1:76">
      <c r="A11">
        <v>5</v>
      </c>
      <c r="B11" t="s">
        <v>36</v>
      </c>
      <c r="C11" s="9"/>
      <c r="D11" s="9"/>
      <c r="E11" s="9"/>
      <c r="F11" s="20">
        <v>2</v>
      </c>
      <c r="G11" s="20">
        <v>5</v>
      </c>
      <c r="H11" s="20">
        <v>3</v>
      </c>
      <c r="I11" s="20">
        <v>8</v>
      </c>
      <c r="J11" s="20">
        <v>7</v>
      </c>
      <c r="K11" s="20">
        <v>9</v>
      </c>
      <c r="L11" s="20">
        <v>5.4</v>
      </c>
      <c r="M11" s="20">
        <v>3</v>
      </c>
      <c r="N11" s="5">
        <f t="shared" si="0"/>
        <v>42.4</v>
      </c>
      <c r="O11" s="16"/>
      <c r="P11" s="16"/>
      <c r="Q11" s="16"/>
      <c r="R11" s="9"/>
      <c r="S11" s="9"/>
      <c r="T11" s="9"/>
      <c r="U11" s="9"/>
      <c r="V11" s="9"/>
      <c r="W11" s="9"/>
      <c r="X11" s="9"/>
      <c r="Y11" s="9"/>
      <c r="Z11" s="9"/>
      <c r="AA11" s="22"/>
      <c r="AB11" s="20"/>
      <c r="AC11" s="20"/>
      <c r="AD11" s="20"/>
      <c r="AE11" s="20"/>
      <c r="AF11" s="20"/>
      <c r="AG11" s="20"/>
      <c r="AH11" s="20"/>
      <c r="AI11" s="20"/>
      <c r="AJ11" s="5">
        <f t="shared" si="1"/>
        <v>0</v>
      </c>
      <c r="AK11" s="16"/>
      <c r="AL11" s="16"/>
      <c r="AM11" s="16"/>
      <c r="AN11" s="9"/>
      <c r="AO11" s="9"/>
      <c r="AP11" s="9"/>
      <c r="AQ11" s="9"/>
      <c r="AR11" s="9"/>
      <c r="AS11" s="9"/>
      <c r="AT11" s="9"/>
      <c r="AU11" s="9"/>
      <c r="AV11" s="25"/>
      <c r="AW11" s="20"/>
      <c r="AX11" s="20"/>
      <c r="AY11" s="20"/>
      <c r="AZ11" s="20"/>
      <c r="BA11" s="20"/>
      <c r="BB11" s="20"/>
      <c r="BC11" s="20"/>
      <c r="BD11" s="20"/>
      <c r="BE11" s="5">
        <f t="shared" si="2"/>
        <v>0</v>
      </c>
      <c r="BF11" s="16"/>
      <c r="BG11" s="16"/>
      <c r="BH11" s="16"/>
      <c r="BI11" s="9"/>
      <c r="BJ11" s="9"/>
      <c r="BK11" s="9"/>
      <c r="BL11" s="9"/>
      <c r="BM11" s="9"/>
      <c r="BN11" s="9"/>
      <c r="BO11" s="9"/>
      <c r="BP11" s="9"/>
      <c r="BQ11" s="22"/>
      <c r="BR11" s="9"/>
      <c r="BS11" s="9"/>
      <c r="BT11" s="9"/>
      <c r="BU11" s="9"/>
      <c r="BV11" s="9"/>
      <c r="BW11" s="9"/>
      <c r="BX11" s="9"/>
    </row>
    <row r="12" spans="1:76">
      <c r="A12">
        <v>6</v>
      </c>
      <c r="B12" t="s">
        <v>35</v>
      </c>
      <c r="C12" s="9"/>
      <c r="D12" s="9"/>
      <c r="E12" s="9"/>
      <c r="F12" s="20">
        <v>3</v>
      </c>
      <c r="G12" s="20">
        <v>4</v>
      </c>
      <c r="H12" s="20">
        <v>5</v>
      </c>
      <c r="I12" s="20">
        <v>2</v>
      </c>
      <c r="J12" s="20">
        <v>4</v>
      </c>
      <c r="K12" s="20">
        <v>5</v>
      </c>
      <c r="L12" s="20">
        <v>3.2</v>
      </c>
      <c r="M12" s="20">
        <v>6</v>
      </c>
      <c r="N12" s="5">
        <f t="shared" si="0"/>
        <v>32.200000000000003</v>
      </c>
      <c r="O12" s="16"/>
      <c r="P12" s="16"/>
      <c r="Q12" s="16"/>
      <c r="R12" s="9"/>
      <c r="S12" s="9"/>
      <c r="T12" s="9"/>
      <c r="U12" s="9"/>
      <c r="V12" s="9"/>
      <c r="W12" s="9"/>
      <c r="X12" s="9"/>
      <c r="Y12" s="9"/>
      <c r="Z12" s="9"/>
      <c r="AA12" s="22"/>
      <c r="AB12" s="20"/>
      <c r="AC12" s="20"/>
      <c r="AD12" s="20"/>
      <c r="AE12" s="20"/>
      <c r="AF12" s="20"/>
      <c r="AG12" s="20"/>
      <c r="AH12" s="20"/>
      <c r="AI12" s="20"/>
      <c r="AJ12" s="5">
        <f t="shared" si="1"/>
        <v>0</v>
      </c>
      <c r="AK12" s="16"/>
      <c r="AL12" s="16"/>
      <c r="AM12" s="16"/>
      <c r="AN12" s="9"/>
      <c r="AO12" s="9"/>
      <c r="AP12" s="9"/>
      <c r="AQ12" s="9"/>
      <c r="AR12" s="9"/>
      <c r="AS12" s="9"/>
      <c r="AT12" s="9"/>
      <c r="AU12" s="9"/>
      <c r="AV12" s="25"/>
      <c r="AW12" s="20"/>
      <c r="AX12" s="20"/>
      <c r="AY12" s="20"/>
      <c r="AZ12" s="20"/>
      <c r="BA12" s="20"/>
      <c r="BB12" s="20"/>
      <c r="BC12" s="20"/>
      <c r="BD12" s="20"/>
      <c r="BE12" s="5">
        <f t="shared" si="2"/>
        <v>0</v>
      </c>
      <c r="BF12" s="16"/>
      <c r="BG12" s="16"/>
      <c r="BH12" s="16"/>
      <c r="BI12" s="9"/>
      <c r="BJ12" s="9"/>
      <c r="BK12" s="9"/>
      <c r="BL12" s="9"/>
      <c r="BM12" s="9"/>
      <c r="BN12" s="9"/>
      <c r="BO12" s="9"/>
      <c r="BP12" s="9"/>
      <c r="BQ12" s="22"/>
      <c r="BR12" s="9"/>
      <c r="BS12" s="9"/>
      <c r="BT12" s="9"/>
      <c r="BU12" s="9"/>
      <c r="BV12" s="9"/>
      <c r="BW12" s="9"/>
      <c r="BX12" s="9"/>
    </row>
    <row r="13" spans="1:76">
      <c r="A13" s="15" t="s">
        <v>31</v>
      </c>
      <c r="B13" t="s">
        <v>29</v>
      </c>
      <c r="C13" t="s">
        <v>24</v>
      </c>
      <c r="D13" t="s">
        <v>25</v>
      </c>
      <c r="E13" t="s">
        <v>26</v>
      </c>
      <c r="F13" s="9"/>
      <c r="G13" s="9"/>
      <c r="H13" s="9"/>
      <c r="I13" s="9"/>
      <c r="J13" s="9"/>
      <c r="K13" s="9" t="s">
        <v>38</v>
      </c>
      <c r="L13" s="9"/>
      <c r="M13" s="9"/>
      <c r="N13" s="6">
        <f>SUM(N7:N12)</f>
        <v>244.90000000000003</v>
      </c>
      <c r="O13" s="6">
        <f>(N13/6)/8</f>
        <v>5.1020833333333337</v>
      </c>
      <c r="P13" s="20">
        <v>6.5</v>
      </c>
      <c r="Q13" s="6">
        <f>(O13*0.75)+(P13*0.25)</f>
        <v>5.4515625000000005</v>
      </c>
      <c r="R13" s="9"/>
      <c r="S13" s="20">
        <v>4.5</v>
      </c>
      <c r="T13" s="20">
        <v>6</v>
      </c>
      <c r="U13" s="20">
        <v>7.5</v>
      </c>
      <c r="V13" s="13">
        <f>(T13*0.3)+(U13*0.7)</f>
        <v>7.05</v>
      </c>
      <c r="W13" s="20">
        <v>6.5</v>
      </c>
      <c r="X13" s="6">
        <f>(S13*0.25)+(V13*0.5)+(W13*0.25)</f>
        <v>6.2750000000000004</v>
      </c>
      <c r="Y13" s="6">
        <f>(Q13+X13)/2</f>
        <v>5.86328125</v>
      </c>
      <c r="Z13" s="27">
        <v>1</v>
      </c>
      <c r="AA13" s="22"/>
      <c r="AB13" s="9"/>
      <c r="AC13" s="9"/>
      <c r="AD13" s="9"/>
      <c r="AE13" s="9"/>
      <c r="AF13" s="9"/>
      <c r="AG13" s="9" t="s">
        <v>38</v>
      </c>
      <c r="AH13" s="9"/>
      <c r="AI13" s="9"/>
      <c r="AJ13" s="6">
        <f>SUM(AJ7:AJ12)</f>
        <v>0</v>
      </c>
      <c r="AK13" s="6">
        <f>(AJ13/6)/8</f>
        <v>0</v>
      </c>
      <c r="AL13" s="20"/>
      <c r="AM13" s="6">
        <f>(AK13*0.75)+(AL13*0.25)</f>
        <v>0</v>
      </c>
      <c r="AN13" s="9"/>
      <c r="AO13" s="20"/>
      <c r="AP13" s="20"/>
      <c r="AQ13" s="20"/>
      <c r="AR13" s="13">
        <f>(AP13*0.3)+(AQ13*0.7)</f>
        <v>0</v>
      </c>
      <c r="AS13" s="20"/>
      <c r="AT13" s="6">
        <f>(AO13*0.25)+(AR13*0.5)+(AS13*0.25)</f>
        <v>0</v>
      </c>
      <c r="AU13" s="6">
        <f>(AM13+AT13)/2</f>
        <v>0</v>
      </c>
      <c r="AV13" s="25"/>
      <c r="AW13" s="9"/>
      <c r="AX13" s="9"/>
      <c r="AY13" s="9"/>
      <c r="AZ13" s="9"/>
      <c r="BA13" s="9"/>
      <c r="BB13" s="9" t="s">
        <v>38</v>
      </c>
      <c r="BC13" s="9"/>
      <c r="BD13" s="9"/>
      <c r="BE13" s="6">
        <f>SUM(BE7:BE12)</f>
        <v>0</v>
      </c>
      <c r="BF13" s="6">
        <f>(BE13/6)/8</f>
        <v>0</v>
      </c>
      <c r="BG13" s="20"/>
      <c r="BH13" s="6">
        <f>(BF13*0.75)+(BG13*0.25)</f>
        <v>0</v>
      </c>
      <c r="BI13" s="9"/>
      <c r="BJ13" s="20"/>
      <c r="BK13" s="20"/>
      <c r="BL13" s="20"/>
      <c r="BM13" s="13">
        <f>(BK13*0.3)+(BL13*0.7)</f>
        <v>0</v>
      </c>
      <c r="BN13" s="20"/>
      <c r="BO13" s="6">
        <f>(BJ13*0.25)+(BM13*0.5)+(BN13*0.25)</f>
        <v>0</v>
      </c>
      <c r="BP13" s="6">
        <f>(BH13+BO13)/2</f>
        <v>0</v>
      </c>
      <c r="BQ13" s="28"/>
      <c r="BR13" s="6">
        <f>Y13</f>
        <v>5.86328125</v>
      </c>
      <c r="BS13" s="6">
        <f>AU13</f>
        <v>0</v>
      </c>
      <c r="BT13" s="6">
        <f>BP13</f>
        <v>0</v>
      </c>
      <c r="BU13" s="6">
        <f>AVERAGE(BR13:BT13)</f>
        <v>1.9544270833333333</v>
      </c>
      <c r="BV13" s="6">
        <f>Z13</f>
        <v>1</v>
      </c>
      <c r="BW13" s="6">
        <f>BU13-BV13</f>
        <v>0.95442708333333326</v>
      </c>
    </row>
    <row r="14" spans="1:76"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7" spans="2:2">
      <c r="B17" t="s">
        <v>49</v>
      </c>
    </row>
    <row r="19" spans="2:2">
      <c r="B19" s="17" t="s">
        <v>30</v>
      </c>
    </row>
  </sheetData>
  <mergeCells count="10">
    <mergeCell ref="S3:X3"/>
    <mergeCell ref="F3:Q3"/>
    <mergeCell ref="H1:M1"/>
    <mergeCell ref="BR3:BU3"/>
    <mergeCell ref="AB3:AM3"/>
    <mergeCell ref="AO3:AT3"/>
    <mergeCell ref="AW3:BH3"/>
    <mergeCell ref="BJ3:BO3"/>
    <mergeCell ref="AD1:AI1"/>
    <mergeCell ref="AY1:BD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"/>
  <sheetViews>
    <sheetView topLeftCell="AD1" workbookViewId="0">
      <selection activeCell="AT13" sqref="AT13"/>
    </sheetView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4" width="5.7109375" customWidth="1"/>
    <col min="25" max="25" width="6.7109375" customWidth="1"/>
    <col min="26" max="26" width="5.7109375" customWidth="1"/>
    <col min="27" max="27" width="3.140625" customWidth="1"/>
    <col min="28" max="35" width="5.7109375" customWidth="1"/>
    <col min="36" max="36" width="7.5703125" customWidth="1"/>
    <col min="37" max="37" width="6.5703125" customWidth="1"/>
    <col min="38" max="39" width="5.7109375" customWidth="1"/>
    <col min="40" max="40" width="3.140625" customWidth="1"/>
    <col min="41" max="46" width="5.7109375" customWidth="1"/>
    <col min="47" max="47" width="6.7109375" customWidth="1"/>
    <col min="48" max="48" width="3.140625" customWidth="1"/>
    <col min="49" max="53" width="6.7109375" customWidth="1"/>
    <col min="54" max="54" width="11.42578125" customWidth="1"/>
  </cols>
  <sheetData>
    <row r="1" spans="1:57">
      <c r="A1" t="s">
        <v>110</v>
      </c>
      <c r="F1" t="s">
        <v>15</v>
      </c>
      <c r="H1" s="43"/>
      <c r="I1" s="43"/>
      <c r="J1" s="43"/>
      <c r="K1" s="43"/>
      <c r="L1" s="43"/>
      <c r="M1" s="43"/>
      <c r="R1" s="9"/>
      <c r="AA1" s="22"/>
      <c r="AB1" t="s">
        <v>16</v>
      </c>
      <c r="AD1" s="43"/>
      <c r="AE1" s="43"/>
      <c r="AF1" s="43"/>
      <c r="AG1" s="43"/>
      <c r="AH1" s="43"/>
      <c r="AI1" s="43"/>
      <c r="AN1" s="9"/>
      <c r="AV1" s="25"/>
      <c r="AW1" s="7"/>
      <c r="AX1" s="7"/>
      <c r="BB1" s="7">
        <f ca="1">NOW()</f>
        <v>42155.582334837964</v>
      </c>
    </row>
    <row r="2" spans="1:57">
      <c r="A2" s="1" t="s">
        <v>111</v>
      </c>
      <c r="R2" s="9"/>
      <c r="AA2" s="22"/>
      <c r="AN2" s="9"/>
      <c r="AV2" s="25"/>
      <c r="AW2" s="8"/>
      <c r="AX2" s="8"/>
      <c r="BB2" s="8">
        <f ca="1">NOW()</f>
        <v>42155.582334837964</v>
      </c>
    </row>
    <row r="3" spans="1:57">
      <c r="A3" s="21" t="s">
        <v>144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9"/>
      <c r="S3" s="42" t="s">
        <v>12</v>
      </c>
      <c r="T3" s="42"/>
      <c r="U3" s="42"/>
      <c r="V3" s="42"/>
      <c r="W3" s="42"/>
      <c r="X3" s="42"/>
      <c r="AA3" s="22"/>
      <c r="AB3" s="42" t="s">
        <v>10</v>
      </c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9"/>
      <c r="AO3" s="42" t="s">
        <v>12</v>
      </c>
      <c r="AP3" s="42"/>
      <c r="AQ3" s="42"/>
      <c r="AR3" s="42"/>
      <c r="AS3" s="42"/>
      <c r="AT3" s="42"/>
      <c r="AV3" s="25"/>
      <c r="AW3" s="42" t="s">
        <v>42</v>
      </c>
      <c r="AX3" s="43"/>
      <c r="AY3" s="43"/>
      <c r="AZ3" s="3"/>
      <c r="BA3" s="3"/>
    </row>
    <row r="4" spans="1:57">
      <c r="O4" s="2" t="s">
        <v>39</v>
      </c>
      <c r="P4" t="s">
        <v>2</v>
      </c>
      <c r="R4" s="24"/>
      <c r="Y4" s="2" t="s">
        <v>41</v>
      </c>
      <c r="Z4" s="2"/>
      <c r="AA4" s="22"/>
      <c r="AK4" s="2" t="s">
        <v>39</v>
      </c>
      <c r="AL4" t="s">
        <v>2</v>
      </c>
      <c r="AN4" s="24"/>
      <c r="AU4" s="2" t="s">
        <v>41</v>
      </c>
      <c r="AV4" s="23"/>
      <c r="AW4" s="2"/>
      <c r="AX4" s="2"/>
      <c r="AY4" s="2"/>
      <c r="AZ4" s="2" t="s">
        <v>98</v>
      </c>
      <c r="BA4" s="2" t="s">
        <v>41</v>
      </c>
    </row>
    <row r="5" spans="1:57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6</v>
      </c>
      <c r="J5" s="2" t="s">
        <v>50</v>
      </c>
      <c r="K5" s="2" t="s">
        <v>51</v>
      </c>
      <c r="L5" s="2" t="s">
        <v>7</v>
      </c>
      <c r="M5" s="2" t="s">
        <v>53</v>
      </c>
      <c r="N5" s="2" t="s">
        <v>37</v>
      </c>
      <c r="O5" s="2" t="s">
        <v>54</v>
      </c>
      <c r="P5" s="2" t="s">
        <v>40</v>
      </c>
      <c r="Q5" s="2" t="s">
        <v>9</v>
      </c>
      <c r="R5" s="24"/>
      <c r="S5" s="2" t="s">
        <v>55</v>
      </c>
      <c r="T5" s="2" t="s">
        <v>56</v>
      </c>
      <c r="U5" s="2" t="s">
        <v>57</v>
      </c>
      <c r="V5" s="2" t="s">
        <v>59</v>
      </c>
      <c r="W5" s="2" t="s">
        <v>2</v>
      </c>
      <c r="X5" s="2" t="s">
        <v>37</v>
      </c>
      <c r="Y5" s="2" t="s">
        <v>14</v>
      </c>
      <c r="Z5" s="2" t="s">
        <v>58</v>
      </c>
      <c r="AA5" s="23"/>
      <c r="AB5" s="2" t="s">
        <v>8</v>
      </c>
      <c r="AC5" s="2" t="s">
        <v>60</v>
      </c>
      <c r="AD5" s="2" t="s">
        <v>5</v>
      </c>
      <c r="AE5" s="2" t="s">
        <v>6</v>
      </c>
      <c r="AF5" s="2" t="s">
        <v>50</v>
      </c>
      <c r="AG5" s="2" t="s">
        <v>51</v>
      </c>
      <c r="AH5" s="2" t="s">
        <v>7</v>
      </c>
      <c r="AI5" s="2" t="s">
        <v>53</v>
      </c>
      <c r="AJ5" s="2" t="s">
        <v>37</v>
      </c>
      <c r="AK5" s="2" t="s">
        <v>54</v>
      </c>
      <c r="AL5" s="2" t="s">
        <v>40</v>
      </c>
      <c r="AM5" s="2" t="s">
        <v>9</v>
      </c>
      <c r="AN5" s="24"/>
      <c r="AO5" s="2" t="s">
        <v>55</v>
      </c>
      <c r="AP5" s="2" t="s">
        <v>56</v>
      </c>
      <c r="AQ5" s="2" t="s">
        <v>57</v>
      </c>
      <c r="AR5" s="2" t="s">
        <v>59</v>
      </c>
      <c r="AS5" s="2" t="s">
        <v>2</v>
      </c>
      <c r="AT5" s="2" t="s">
        <v>37</v>
      </c>
      <c r="AU5" s="2" t="s">
        <v>14</v>
      </c>
      <c r="AV5" s="23"/>
      <c r="AW5" s="2" t="s">
        <v>19</v>
      </c>
      <c r="AX5" s="2" t="s">
        <v>20</v>
      </c>
      <c r="AY5" s="2" t="s">
        <v>43</v>
      </c>
      <c r="AZ5" s="2" t="s">
        <v>108</v>
      </c>
      <c r="BA5" s="2" t="s">
        <v>14</v>
      </c>
      <c r="BB5" s="2" t="s">
        <v>27</v>
      </c>
      <c r="BD5" s="38"/>
      <c r="BE5" s="38"/>
    </row>
    <row r="6" spans="1:57">
      <c r="R6" s="9"/>
      <c r="AA6" s="22"/>
      <c r="AN6" s="9"/>
      <c r="AV6" s="25"/>
    </row>
    <row r="7" spans="1:57">
      <c r="B7" t="s">
        <v>189</v>
      </c>
      <c r="C7" s="9"/>
      <c r="D7" s="9"/>
      <c r="E7" s="9"/>
      <c r="F7" s="20">
        <v>6</v>
      </c>
      <c r="G7" s="20">
        <v>7</v>
      </c>
      <c r="H7" s="20">
        <v>7</v>
      </c>
      <c r="I7" s="20">
        <v>7</v>
      </c>
      <c r="J7" s="20">
        <v>6.7</v>
      </c>
      <c r="K7" s="20">
        <v>6.5</v>
      </c>
      <c r="L7" s="20">
        <v>9</v>
      </c>
      <c r="M7" s="20">
        <v>8</v>
      </c>
      <c r="N7" s="5">
        <f t="shared" ref="N7:N12" si="0">SUM(F7:M7)</f>
        <v>57.2</v>
      </c>
      <c r="O7" s="16"/>
      <c r="P7" s="16"/>
      <c r="Q7" s="16"/>
      <c r="R7" s="9"/>
      <c r="S7" s="10"/>
      <c r="T7" s="10"/>
      <c r="U7" s="10"/>
      <c r="V7" s="10"/>
      <c r="W7" s="10"/>
      <c r="X7" s="11"/>
      <c r="Y7" s="11"/>
      <c r="Z7" s="11"/>
      <c r="AA7" s="22"/>
      <c r="AB7" s="20">
        <v>6.5</v>
      </c>
      <c r="AC7" s="20">
        <v>6.5</v>
      </c>
      <c r="AD7" s="20">
        <v>7</v>
      </c>
      <c r="AE7" s="20">
        <v>7.5</v>
      </c>
      <c r="AF7" s="20">
        <v>6.5</v>
      </c>
      <c r="AG7" s="20">
        <v>5.5</v>
      </c>
      <c r="AH7" s="20">
        <v>6</v>
      </c>
      <c r="AI7" s="20">
        <v>7</v>
      </c>
      <c r="AJ7" s="5">
        <f t="shared" ref="AJ7:AJ12" si="1">SUM(AB7:AI7)</f>
        <v>52.5</v>
      </c>
      <c r="AK7" s="16"/>
      <c r="AL7" s="16"/>
      <c r="AM7" s="16"/>
      <c r="AN7" s="9"/>
      <c r="AO7" s="10"/>
      <c r="AP7" s="10"/>
      <c r="AQ7" s="10"/>
      <c r="AR7" s="10"/>
      <c r="AS7" s="10"/>
      <c r="AT7" s="11"/>
      <c r="AU7" s="11"/>
      <c r="AV7" s="26"/>
      <c r="AW7" s="11"/>
      <c r="AX7" s="11"/>
      <c r="AY7" s="11"/>
      <c r="AZ7" s="11"/>
      <c r="BA7" s="11"/>
      <c r="BB7" s="9"/>
    </row>
    <row r="8" spans="1:57">
      <c r="B8" t="s">
        <v>190</v>
      </c>
      <c r="C8" s="9"/>
      <c r="D8" s="9"/>
      <c r="E8" s="9"/>
      <c r="F8" s="20">
        <v>6</v>
      </c>
      <c r="G8" s="20">
        <v>6.5</v>
      </c>
      <c r="H8" s="20">
        <v>6.3</v>
      </c>
      <c r="I8" s="20">
        <v>6</v>
      </c>
      <c r="J8" s="20">
        <v>5.3</v>
      </c>
      <c r="K8" s="20">
        <v>5</v>
      </c>
      <c r="L8" s="20">
        <v>5.5</v>
      </c>
      <c r="M8" s="20">
        <v>6</v>
      </c>
      <c r="N8" s="5">
        <f t="shared" si="0"/>
        <v>46.6</v>
      </c>
      <c r="O8" s="16"/>
      <c r="P8" s="16"/>
      <c r="Q8" s="16"/>
      <c r="R8" s="9"/>
      <c r="S8" s="9"/>
      <c r="T8" s="9"/>
      <c r="U8" s="9"/>
      <c r="V8" s="9"/>
      <c r="W8" s="9"/>
      <c r="X8" s="9"/>
      <c r="Y8" s="9"/>
      <c r="Z8" s="9"/>
      <c r="AA8" s="22"/>
      <c r="AB8" s="20">
        <v>5.3</v>
      </c>
      <c r="AC8" s="20">
        <v>6.5</v>
      </c>
      <c r="AD8" s="20">
        <v>6.8</v>
      </c>
      <c r="AE8" s="20">
        <v>7</v>
      </c>
      <c r="AF8" s="20">
        <v>4.3</v>
      </c>
      <c r="AG8" s="20">
        <v>4.5</v>
      </c>
      <c r="AH8" s="20">
        <v>5.3</v>
      </c>
      <c r="AI8" s="20">
        <v>6.3</v>
      </c>
      <c r="AJ8" s="5">
        <f t="shared" si="1"/>
        <v>46</v>
      </c>
      <c r="AK8" s="16"/>
      <c r="AL8" s="16"/>
      <c r="AM8" s="16"/>
      <c r="AN8" s="9"/>
      <c r="AO8" s="9"/>
      <c r="AP8" s="9"/>
      <c r="AQ8" s="9"/>
      <c r="AR8" s="9"/>
      <c r="AS8" s="9"/>
      <c r="AT8" s="9"/>
      <c r="AU8" s="9"/>
      <c r="AV8" s="25"/>
      <c r="AW8" s="9"/>
      <c r="AX8" s="9"/>
      <c r="AY8" s="9"/>
      <c r="AZ8" s="9"/>
      <c r="BA8" s="9"/>
      <c r="BB8" s="9"/>
    </row>
    <row r="9" spans="1:57">
      <c r="B9" t="s">
        <v>191</v>
      </c>
      <c r="C9" s="9"/>
      <c r="D9" s="9"/>
      <c r="E9" s="9"/>
      <c r="F9" s="20">
        <v>5.3</v>
      </c>
      <c r="G9" s="20">
        <v>6.2</v>
      </c>
      <c r="H9" s="20">
        <v>6</v>
      </c>
      <c r="I9" s="20">
        <v>5.3</v>
      </c>
      <c r="J9" s="20">
        <v>4.5</v>
      </c>
      <c r="K9" s="20">
        <v>4.5</v>
      </c>
      <c r="L9" s="20">
        <v>6.7</v>
      </c>
      <c r="M9" s="20">
        <v>5.5</v>
      </c>
      <c r="N9" s="5">
        <f t="shared" si="0"/>
        <v>44</v>
      </c>
      <c r="O9" s="16"/>
      <c r="P9" s="16"/>
      <c r="Q9" s="16"/>
      <c r="R9" s="9"/>
      <c r="S9" s="9"/>
      <c r="T9" s="9"/>
      <c r="U9" s="9"/>
      <c r="V9" s="9"/>
      <c r="W9" s="9"/>
      <c r="X9" s="9"/>
      <c r="Y9" s="9"/>
      <c r="Z9" s="9"/>
      <c r="AA9" s="22"/>
      <c r="AB9" s="20">
        <v>5</v>
      </c>
      <c r="AC9" s="20">
        <v>5.8</v>
      </c>
      <c r="AD9" s="20">
        <v>5.8</v>
      </c>
      <c r="AE9" s="20">
        <v>7</v>
      </c>
      <c r="AF9" s="20">
        <v>5</v>
      </c>
      <c r="AG9" s="20">
        <v>5</v>
      </c>
      <c r="AH9" s="20">
        <v>5.5</v>
      </c>
      <c r="AI9" s="20">
        <v>5.5</v>
      </c>
      <c r="AJ9" s="5">
        <f t="shared" si="1"/>
        <v>44.6</v>
      </c>
      <c r="AK9" s="16"/>
      <c r="AL9" s="16"/>
      <c r="AM9" s="16"/>
      <c r="AN9" s="9"/>
      <c r="AO9" s="9"/>
      <c r="AP9" s="9"/>
      <c r="AQ9" s="9"/>
      <c r="AR9" s="9"/>
      <c r="AS9" s="9"/>
      <c r="AT9" s="9"/>
      <c r="AU9" s="9"/>
      <c r="AV9" s="25"/>
      <c r="AW9" s="9"/>
      <c r="AX9" s="9"/>
      <c r="AY9" s="9"/>
      <c r="AZ9" s="9"/>
      <c r="BA9" s="9"/>
      <c r="BB9" s="9"/>
    </row>
    <row r="10" spans="1:57">
      <c r="B10" t="s">
        <v>192</v>
      </c>
      <c r="C10" s="9"/>
      <c r="D10" s="9"/>
      <c r="E10" s="9"/>
      <c r="F10" s="20">
        <v>4.5</v>
      </c>
      <c r="G10" s="20">
        <v>5</v>
      </c>
      <c r="H10" s="20">
        <v>5.3</v>
      </c>
      <c r="I10" s="20">
        <v>5</v>
      </c>
      <c r="J10" s="20">
        <v>3</v>
      </c>
      <c r="K10" s="20">
        <v>6</v>
      </c>
      <c r="L10" s="20">
        <v>5.5</v>
      </c>
      <c r="M10" s="20">
        <v>5.2</v>
      </c>
      <c r="N10" s="5">
        <f t="shared" si="0"/>
        <v>39.5</v>
      </c>
      <c r="O10" s="16"/>
      <c r="P10" s="16"/>
      <c r="Q10" s="16"/>
      <c r="R10" s="9"/>
      <c r="S10" s="9"/>
      <c r="T10" s="9"/>
      <c r="U10" s="9"/>
      <c r="V10" s="9"/>
      <c r="W10" s="9"/>
      <c r="X10" s="9"/>
      <c r="Y10" s="9"/>
      <c r="Z10" s="9"/>
      <c r="AA10" s="22"/>
      <c r="AB10" s="20">
        <v>5.5</v>
      </c>
      <c r="AC10" s="20">
        <v>6</v>
      </c>
      <c r="AD10" s="20">
        <v>5</v>
      </c>
      <c r="AE10" s="20">
        <v>5</v>
      </c>
      <c r="AF10" s="20">
        <v>5</v>
      </c>
      <c r="AG10" s="20">
        <v>5.5</v>
      </c>
      <c r="AH10" s="20">
        <v>5.8</v>
      </c>
      <c r="AI10" s="20">
        <v>5</v>
      </c>
      <c r="AJ10" s="5">
        <f t="shared" si="1"/>
        <v>42.8</v>
      </c>
      <c r="AK10" s="16"/>
      <c r="AL10" s="16"/>
      <c r="AM10" s="16"/>
      <c r="AN10" s="9"/>
      <c r="AO10" s="9"/>
      <c r="AP10" s="9"/>
      <c r="AQ10" s="9"/>
      <c r="AR10" s="9"/>
      <c r="AS10" s="9"/>
      <c r="AT10" s="9"/>
      <c r="AU10" s="9"/>
      <c r="AV10" s="25"/>
      <c r="AW10" s="9"/>
      <c r="AX10" s="9"/>
      <c r="AY10" s="9"/>
      <c r="AZ10" s="9"/>
      <c r="BA10" s="9"/>
      <c r="BB10" s="9"/>
    </row>
    <row r="11" spans="1:57">
      <c r="B11" t="s">
        <v>193</v>
      </c>
      <c r="C11" s="9"/>
      <c r="D11" s="9"/>
      <c r="E11" s="9"/>
      <c r="F11" s="20">
        <v>3.5</v>
      </c>
      <c r="G11" s="20">
        <v>6.5</v>
      </c>
      <c r="H11" s="20">
        <v>6.3</v>
      </c>
      <c r="I11" s="20">
        <v>5.5</v>
      </c>
      <c r="J11" s="20">
        <v>5</v>
      </c>
      <c r="K11" s="20">
        <v>5.5</v>
      </c>
      <c r="L11" s="20">
        <v>6.5</v>
      </c>
      <c r="M11" s="20">
        <v>5.7</v>
      </c>
      <c r="N11" s="5">
        <f t="shared" si="0"/>
        <v>44.5</v>
      </c>
      <c r="O11" s="16"/>
      <c r="P11" s="16"/>
      <c r="Q11" s="16"/>
      <c r="R11" s="9"/>
      <c r="S11" s="9"/>
      <c r="T11" s="9"/>
      <c r="U11" s="9"/>
      <c r="V11" s="9"/>
      <c r="W11" s="9"/>
      <c r="X11" s="9"/>
      <c r="Y11" s="9"/>
      <c r="Z11" s="9"/>
      <c r="AA11" s="22"/>
      <c r="AB11" s="20">
        <v>5</v>
      </c>
      <c r="AC11" s="20">
        <v>5.3</v>
      </c>
      <c r="AD11" s="20">
        <v>5</v>
      </c>
      <c r="AE11" s="20">
        <v>5.5</v>
      </c>
      <c r="AF11" s="20">
        <v>5</v>
      </c>
      <c r="AG11" s="20">
        <v>5.3</v>
      </c>
      <c r="AH11" s="20">
        <v>4.5</v>
      </c>
      <c r="AI11" s="20">
        <v>5</v>
      </c>
      <c r="AJ11" s="5">
        <f t="shared" si="1"/>
        <v>40.6</v>
      </c>
      <c r="AK11" s="16"/>
      <c r="AL11" s="16"/>
      <c r="AM11" s="16"/>
      <c r="AN11" s="9"/>
      <c r="AO11" s="9"/>
      <c r="AP11" s="9"/>
      <c r="AQ11" s="9"/>
      <c r="AR11" s="9"/>
      <c r="AS11" s="9"/>
      <c r="AT11" s="9"/>
      <c r="AU11" s="9"/>
      <c r="AV11" s="25"/>
      <c r="AW11" s="9"/>
      <c r="AX11" s="9"/>
      <c r="AY11" s="9"/>
      <c r="AZ11" s="9"/>
      <c r="BA11" s="9"/>
      <c r="BB11" s="9"/>
    </row>
    <row r="12" spans="1:57">
      <c r="B12" t="s">
        <v>194</v>
      </c>
      <c r="C12" s="9"/>
      <c r="D12" s="9"/>
      <c r="E12" s="9"/>
      <c r="F12" s="20">
        <v>6.3</v>
      </c>
      <c r="G12" s="20">
        <v>7</v>
      </c>
      <c r="H12" s="20">
        <v>7</v>
      </c>
      <c r="I12" s="20">
        <v>6.5</v>
      </c>
      <c r="J12" s="20">
        <v>5</v>
      </c>
      <c r="K12" s="20">
        <v>4.5</v>
      </c>
      <c r="L12" s="20">
        <v>6</v>
      </c>
      <c r="M12" s="20">
        <v>6.5</v>
      </c>
      <c r="N12" s="5">
        <f t="shared" si="0"/>
        <v>48.8</v>
      </c>
      <c r="O12" s="16"/>
      <c r="P12" s="16"/>
      <c r="Q12" s="16"/>
      <c r="R12" s="9"/>
      <c r="S12" s="9"/>
      <c r="T12" s="9"/>
      <c r="U12" s="9"/>
      <c r="V12" s="9"/>
      <c r="W12" s="9"/>
      <c r="X12" s="9"/>
      <c r="Y12" s="9"/>
      <c r="Z12" s="9"/>
      <c r="AA12" s="22"/>
      <c r="AB12" s="20">
        <v>4.8</v>
      </c>
      <c r="AC12" s="20">
        <v>6.5</v>
      </c>
      <c r="AD12" s="20">
        <v>8</v>
      </c>
      <c r="AE12" s="20">
        <v>7</v>
      </c>
      <c r="AF12" s="20">
        <v>5</v>
      </c>
      <c r="AG12" s="20">
        <v>4</v>
      </c>
      <c r="AH12" s="20">
        <v>5.5</v>
      </c>
      <c r="AI12" s="20">
        <v>6.5</v>
      </c>
      <c r="AJ12" s="5">
        <f t="shared" si="1"/>
        <v>47.3</v>
      </c>
      <c r="AK12" s="16"/>
      <c r="AL12" s="16"/>
      <c r="AM12" s="16"/>
      <c r="AN12" s="9"/>
      <c r="AO12" s="9"/>
      <c r="AP12" s="9"/>
      <c r="AQ12" s="9"/>
      <c r="AR12" s="9"/>
      <c r="AS12" s="9"/>
      <c r="AT12" s="9"/>
      <c r="AU12" s="9"/>
      <c r="AV12" s="25"/>
      <c r="AW12" s="9"/>
      <c r="AX12" s="9"/>
      <c r="AY12" s="9"/>
      <c r="AZ12" s="9"/>
      <c r="BA12" s="9"/>
      <c r="BB12" s="9"/>
    </row>
    <row r="13" spans="1:57">
      <c r="A13" s="15"/>
      <c r="B13" s="34"/>
      <c r="C13" s="21" t="s">
        <v>142</v>
      </c>
      <c r="D13" s="21" t="s">
        <v>139</v>
      </c>
      <c r="E13" s="21" t="s">
        <v>143</v>
      </c>
      <c r="F13" s="9"/>
      <c r="G13" s="9"/>
      <c r="H13" s="9"/>
      <c r="I13" s="9"/>
      <c r="J13" s="9"/>
      <c r="K13" s="9" t="s">
        <v>38</v>
      </c>
      <c r="L13" s="9"/>
      <c r="M13" s="9"/>
      <c r="N13" s="6">
        <f>SUM(N7:N12)</f>
        <v>280.60000000000002</v>
      </c>
      <c r="O13" s="6">
        <f>(N13/6)/8</f>
        <v>5.8458333333333341</v>
      </c>
      <c r="P13" s="20">
        <v>6.3</v>
      </c>
      <c r="Q13" s="6">
        <f>(O13*0.75)+(P13*0.25)</f>
        <v>5.9593750000000005</v>
      </c>
      <c r="R13" s="9"/>
      <c r="S13" s="20">
        <v>6.2</v>
      </c>
      <c r="T13" s="20">
        <v>6</v>
      </c>
      <c r="U13" s="20">
        <v>4.8</v>
      </c>
      <c r="V13" s="13">
        <f>(T13*0.3)+(U13*0.7)</f>
        <v>5.16</v>
      </c>
      <c r="W13" s="20">
        <v>5.7</v>
      </c>
      <c r="X13" s="6">
        <f>(S13*0.25)+(V13*0.5)+(W13*0.25)</f>
        <v>5.5549999999999997</v>
      </c>
      <c r="Y13" s="6">
        <f>(Q13+X13)/2</f>
        <v>5.7571875000000006</v>
      </c>
      <c r="Z13" s="27">
        <v>0</v>
      </c>
      <c r="AA13" s="22"/>
      <c r="AB13" s="9"/>
      <c r="AC13" s="9"/>
      <c r="AD13" s="9"/>
      <c r="AE13" s="9"/>
      <c r="AF13" s="9"/>
      <c r="AG13" s="9" t="s">
        <v>38</v>
      </c>
      <c r="AH13" s="9"/>
      <c r="AI13" s="9"/>
      <c r="AJ13" s="6">
        <f>SUM(AJ7:AJ12)</f>
        <v>273.79999999999995</v>
      </c>
      <c r="AK13" s="6">
        <f>(AJ13/6)/8</f>
        <v>5.7041666666666657</v>
      </c>
      <c r="AL13" s="20">
        <v>7.5</v>
      </c>
      <c r="AM13" s="6">
        <f>(AK13*0.75)+(AL13*0.25)</f>
        <v>6.1531249999999993</v>
      </c>
      <c r="AN13" s="9"/>
      <c r="AO13" s="20">
        <v>4.8</v>
      </c>
      <c r="AP13" s="20">
        <v>7</v>
      </c>
      <c r="AQ13" s="20">
        <v>6.2</v>
      </c>
      <c r="AR13" s="13">
        <f>(AP13*0.3)+(AQ13*0.7)</f>
        <v>6.4399999999999995</v>
      </c>
      <c r="AS13" s="20">
        <v>7.5</v>
      </c>
      <c r="AT13" s="6">
        <f>(AO13*0.25)+(AR13*0.5)+(AS13*0.25)</f>
        <v>6.2949999999999999</v>
      </c>
      <c r="AU13" s="6">
        <f>(AM13+AT13)/2</f>
        <v>6.2240624999999996</v>
      </c>
      <c r="AV13" s="25"/>
      <c r="AW13" s="6">
        <f>Y13</f>
        <v>5.7571875000000006</v>
      </c>
      <c r="AX13" s="6">
        <f>AU13</f>
        <v>6.2240624999999996</v>
      </c>
      <c r="AY13" s="6">
        <f>AVERAGE(AW13:AX13)</f>
        <v>5.9906249999999996</v>
      </c>
      <c r="AZ13" s="6">
        <f>Z13</f>
        <v>0</v>
      </c>
      <c r="BA13" s="6">
        <f>AY13-AZ13</f>
        <v>5.9906249999999996</v>
      </c>
      <c r="BB13">
        <v>1</v>
      </c>
      <c r="BD13" s="41"/>
      <c r="BE13" s="6"/>
    </row>
    <row r="14" spans="1:57"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9" spans="2:2">
      <c r="B19" s="17"/>
    </row>
  </sheetData>
  <mergeCells count="7">
    <mergeCell ref="S3:X3"/>
    <mergeCell ref="F3:Q3"/>
    <mergeCell ref="H1:M1"/>
    <mergeCell ref="AW3:AY3"/>
    <mergeCell ref="AB3:AM3"/>
    <mergeCell ref="AO3:AT3"/>
    <mergeCell ref="AD1:AI1"/>
  </mergeCells>
  <phoneticPr fontId="2" type="noConversion"/>
  <pageMargins left="0.75" right="0.75" top="1" bottom="1" header="0.5" footer="0.5"/>
  <pageSetup paperSize="9" scale="96" orientation="landscape" horizontalDpi="300" verticalDpi="300" r:id="rId1"/>
  <headerFooter alignWithMargins="0"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9"/>
  <sheetViews>
    <sheetView workbookViewId="0">
      <selection sqref="A1:E13"/>
    </sheetView>
  </sheetViews>
  <sheetFormatPr defaultRowHeight="12.75"/>
  <cols>
    <col min="1" max="1" width="5.5703125" customWidth="1"/>
    <col min="2" max="2" width="13.85546875" customWidth="1"/>
    <col min="3" max="3" width="13.140625" customWidth="1"/>
    <col min="4" max="4" width="14" customWidth="1"/>
    <col min="5" max="5" width="14.85546875" customWidth="1"/>
    <col min="6" max="12" width="5.7109375" customWidth="1"/>
    <col min="13" max="13" width="7.5703125" customWidth="1"/>
    <col min="14" max="15" width="6.5703125" customWidth="1"/>
    <col min="16" max="16" width="5.7109375" customWidth="1"/>
    <col min="17" max="17" width="3.140625" customWidth="1"/>
    <col min="18" max="21" width="5.7109375" customWidth="1"/>
    <col min="22" max="22" width="6.7109375" customWidth="1"/>
    <col min="23" max="23" width="5.7109375" customWidth="1"/>
    <col min="24" max="24" width="3.140625" customWidth="1"/>
    <col min="25" max="31" width="5.7109375" customWidth="1"/>
    <col min="32" max="32" width="7.5703125" customWidth="1"/>
    <col min="33" max="33" width="6.5703125" customWidth="1"/>
    <col min="34" max="35" width="5.7109375" customWidth="1"/>
    <col min="36" max="36" width="3.140625" customWidth="1"/>
    <col min="37" max="40" width="5.7109375" customWidth="1"/>
    <col min="41" max="41" width="6.7109375" customWidth="1"/>
    <col min="42" max="42" width="3.140625" customWidth="1"/>
    <col min="43" max="47" width="6.7109375" customWidth="1"/>
    <col min="48" max="48" width="11.42578125" customWidth="1"/>
  </cols>
  <sheetData>
    <row r="1" spans="1:52">
      <c r="A1" t="s">
        <v>110</v>
      </c>
      <c r="F1" t="s">
        <v>15</v>
      </c>
      <c r="H1" s="43"/>
      <c r="I1" s="43"/>
      <c r="J1" s="43"/>
      <c r="K1" s="43"/>
      <c r="L1" s="43"/>
      <c r="Q1" s="9"/>
      <c r="X1" s="22"/>
      <c r="Y1" t="s">
        <v>16</v>
      </c>
      <c r="AA1" s="43"/>
      <c r="AB1" s="43"/>
      <c r="AC1" s="43"/>
      <c r="AD1" s="43"/>
      <c r="AE1" s="43"/>
      <c r="AJ1" s="9"/>
      <c r="AP1" s="25"/>
      <c r="AQ1" s="7"/>
      <c r="AR1" s="7"/>
      <c r="AV1" s="7">
        <f ca="1">NOW()</f>
        <v>42155.582334837964</v>
      </c>
    </row>
    <row r="2" spans="1:52">
      <c r="A2" s="1" t="s">
        <v>111</v>
      </c>
      <c r="Q2" s="9"/>
      <c r="X2" s="22"/>
      <c r="AJ2" s="9"/>
      <c r="AP2" s="25"/>
      <c r="AQ2" s="8"/>
      <c r="AR2" s="8"/>
      <c r="AV2" s="8">
        <f ca="1">NOW()</f>
        <v>42155.582334837964</v>
      </c>
    </row>
    <row r="3" spans="1:52">
      <c r="A3" s="21" t="s">
        <v>145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9"/>
      <c r="R3" s="42" t="s">
        <v>12</v>
      </c>
      <c r="S3" s="42"/>
      <c r="T3" s="42"/>
      <c r="U3" s="42"/>
      <c r="X3" s="22"/>
      <c r="Y3" s="42" t="s">
        <v>10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9"/>
      <c r="AK3" s="42" t="s">
        <v>12</v>
      </c>
      <c r="AL3" s="42"/>
      <c r="AM3" s="42"/>
      <c r="AN3" s="42"/>
      <c r="AP3" s="25"/>
      <c r="AQ3" s="42" t="s">
        <v>42</v>
      </c>
      <c r="AR3" s="43"/>
      <c r="AS3" s="43"/>
      <c r="AT3" s="3"/>
      <c r="AU3" s="3"/>
    </row>
    <row r="4" spans="1:52">
      <c r="N4" s="2" t="s">
        <v>39</v>
      </c>
      <c r="O4" t="s">
        <v>2</v>
      </c>
      <c r="Q4" s="24"/>
      <c r="V4" s="2" t="s">
        <v>41</v>
      </c>
      <c r="W4" s="2"/>
      <c r="X4" s="22"/>
      <c r="AG4" s="2" t="s">
        <v>39</v>
      </c>
      <c r="AH4" t="s">
        <v>2</v>
      </c>
      <c r="AJ4" s="24"/>
      <c r="AO4" s="2" t="s">
        <v>41</v>
      </c>
      <c r="AP4" s="23"/>
      <c r="AQ4" s="2"/>
      <c r="AR4" s="2"/>
      <c r="AS4" s="2"/>
      <c r="AT4" s="2" t="s">
        <v>98</v>
      </c>
      <c r="AU4" s="2" t="s">
        <v>41</v>
      </c>
    </row>
    <row r="5" spans="1:52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7</v>
      </c>
      <c r="J5" s="2" t="s">
        <v>61</v>
      </c>
      <c r="K5" s="2" t="s">
        <v>62</v>
      </c>
      <c r="L5" s="2" t="s">
        <v>63</v>
      </c>
      <c r="M5" s="2" t="s">
        <v>37</v>
      </c>
      <c r="N5" s="2" t="s">
        <v>54</v>
      </c>
      <c r="O5" s="2" t="s">
        <v>40</v>
      </c>
      <c r="P5" s="2" t="s">
        <v>9</v>
      </c>
      <c r="Q5" s="24"/>
      <c r="R5" s="2" t="s">
        <v>55</v>
      </c>
      <c r="S5" s="2" t="s">
        <v>64</v>
      </c>
      <c r="T5" s="2" t="s">
        <v>2</v>
      </c>
      <c r="U5" s="2" t="s">
        <v>37</v>
      </c>
      <c r="V5" s="2" t="s">
        <v>14</v>
      </c>
      <c r="W5" s="2" t="s">
        <v>58</v>
      </c>
      <c r="X5" s="23"/>
      <c r="Y5" s="2" t="s">
        <v>8</v>
      </c>
      <c r="Z5" s="2" t="s">
        <v>60</v>
      </c>
      <c r="AA5" s="2" t="s">
        <v>5</v>
      </c>
      <c r="AB5" s="2" t="s">
        <v>7</v>
      </c>
      <c r="AC5" s="2" t="s">
        <v>61</v>
      </c>
      <c r="AD5" s="2" t="s">
        <v>62</v>
      </c>
      <c r="AE5" s="2" t="s">
        <v>63</v>
      </c>
      <c r="AF5" s="2" t="s">
        <v>37</v>
      </c>
      <c r="AG5" s="2" t="s">
        <v>54</v>
      </c>
      <c r="AH5" s="2" t="s">
        <v>40</v>
      </c>
      <c r="AI5" s="2" t="s">
        <v>9</v>
      </c>
      <c r="AJ5" s="24"/>
      <c r="AK5" s="2" t="s">
        <v>55</v>
      </c>
      <c r="AL5" s="2" t="s">
        <v>64</v>
      </c>
      <c r="AM5" s="2" t="s">
        <v>2</v>
      </c>
      <c r="AN5" s="2" t="s">
        <v>37</v>
      </c>
      <c r="AO5" s="2" t="s">
        <v>14</v>
      </c>
      <c r="AP5" s="23"/>
      <c r="AQ5" s="2" t="s">
        <v>19</v>
      </c>
      <c r="AR5" s="2" t="s">
        <v>20</v>
      </c>
      <c r="AS5" s="2" t="s">
        <v>43</v>
      </c>
      <c r="AT5" s="2" t="s">
        <v>108</v>
      </c>
      <c r="AU5" s="2" t="s">
        <v>14</v>
      </c>
      <c r="AV5" s="2" t="s">
        <v>27</v>
      </c>
      <c r="AX5" s="38"/>
      <c r="AY5" s="38"/>
      <c r="AZ5" s="38"/>
    </row>
    <row r="6" spans="1:52">
      <c r="Q6" s="9"/>
      <c r="X6" s="22"/>
      <c r="AJ6" s="9"/>
      <c r="AP6" s="25"/>
    </row>
    <row r="7" spans="1:52">
      <c r="B7" t="s">
        <v>189</v>
      </c>
      <c r="C7" s="9"/>
      <c r="D7" s="9"/>
      <c r="E7" s="9"/>
      <c r="F7" s="20">
        <v>7</v>
      </c>
      <c r="G7" s="20">
        <v>8.5</v>
      </c>
      <c r="H7" s="20">
        <v>7.5</v>
      </c>
      <c r="I7" s="20">
        <v>8.6999999999999993</v>
      </c>
      <c r="J7" s="20">
        <v>7.7</v>
      </c>
      <c r="K7" s="20">
        <v>7.5</v>
      </c>
      <c r="L7" s="20">
        <v>7.5</v>
      </c>
      <c r="M7" s="5">
        <f t="shared" ref="M7:M12" si="0">SUM(F7:L7)</f>
        <v>54.4</v>
      </c>
      <c r="N7" s="16"/>
      <c r="O7" s="16"/>
      <c r="P7" s="16"/>
      <c r="Q7" s="9"/>
      <c r="R7" s="10"/>
      <c r="S7" s="10"/>
      <c r="T7" s="10"/>
      <c r="U7" s="11"/>
      <c r="V7" s="11"/>
      <c r="W7" s="11"/>
      <c r="X7" s="22"/>
      <c r="Y7" s="20">
        <v>6</v>
      </c>
      <c r="Z7" s="20">
        <v>6.5</v>
      </c>
      <c r="AA7" s="20">
        <v>6.5</v>
      </c>
      <c r="AB7" s="20">
        <v>7</v>
      </c>
      <c r="AC7" s="20">
        <v>6.5</v>
      </c>
      <c r="AD7" s="20">
        <v>6.5</v>
      </c>
      <c r="AE7" s="20">
        <v>5.7</v>
      </c>
      <c r="AF7" s="5">
        <f t="shared" ref="AF7:AF12" si="1">SUM(Y7:AE7)</f>
        <v>44.7</v>
      </c>
      <c r="AG7" s="16"/>
      <c r="AH7" s="16"/>
      <c r="AI7" s="16"/>
      <c r="AJ7" s="9"/>
      <c r="AK7" s="10"/>
      <c r="AL7" s="10"/>
      <c r="AM7" s="10"/>
      <c r="AN7" s="11"/>
      <c r="AO7" s="11"/>
      <c r="AP7" s="26"/>
      <c r="AQ7" s="11"/>
      <c r="AR7" s="11"/>
      <c r="AS7" s="11"/>
      <c r="AT7" s="11"/>
      <c r="AU7" s="11"/>
      <c r="AV7" s="9"/>
    </row>
    <row r="8" spans="1:52">
      <c r="B8" t="s">
        <v>190</v>
      </c>
      <c r="C8" s="9"/>
      <c r="D8" s="9"/>
      <c r="E8" s="9"/>
      <c r="F8" s="20">
        <v>6.7</v>
      </c>
      <c r="G8" s="20">
        <v>7.2</v>
      </c>
      <c r="H8" s="20">
        <v>6.7</v>
      </c>
      <c r="I8" s="20">
        <v>6.7</v>
      </c>
      <c r="J8" s="20">
        <v>6.5</v>
      </c>
      <c r="K8" s="20">
        <v>6.3</v>
      </c>
      <c r="L8" s="20">
        <v>6</v>
      </c>
      <c r="M8" s="5">
        <f t="shared" si="0"/>
        <v>46.099999999999994</v>
      </c>
      <c r="N8" s="16"/>
      <c r="O8" s="16"/>
      <c r="P8" s="16"/>
      <c r="Q8" s="9"/>
      <c r="R8" s="9"/>
      <c r="S8" s="9"/>
      <c r="T8" s="9"/>
      <c r="U8" s="9"/>
      <c r="V8" s="9"/>
      <c r="W8" s="9"/>
      <c r="X8" s="22"/>
      <c r="Y8" s="20">
        <v>6</v>
      </c>
      <c r="Z8" s="20">
        <v>7</v>
      </c>
      <c r="AA8" s="20">
        <v>6.5</v>
      </c>
      <c r="AB8" s="20">
        <v>5.5</v>
      </c>
      <c r="AC8" s="20">
        <v>6.3</v>
      </c>
      <c r="AD8" s="20">
        <v>6.5</v>
      </c>
      <c r="AE8" s="20">
        <v>5</v>
      </c>
      <c r="AF8" s="5">
        <f t="shared" si="1"/>
        <v>42.8</v>
      </c>
      <c r="AG8" s="16"/>
      <c r="AH8" s="16"/>
      <c r="AI8" s="16"/>
      <c r="AJ8" s="9"/>
      <c r="AK8" s="9"/>
      <c r="AL8" s="9"/>
      <c r="AM8" s="9"/>
      <c r="AN8" s="9"/>
      <c r="AO8" s="9"/>
      <c r="AP8" s="25"/>
      <c r="AQ8" s="9"/>
      <c r="AR8" s="9"/>
      <c r="AS8" s="9"/>
      <c r="AT8" s="9"/>
      <c r="AU8" s="9"/>
      <c r="AV8" s="9"/>
    </row>
    <row r="9" spans="1:52">
      <c r="B9" t="s">
        <v>191</v>
      </c>
      <c r="C9" s="9"/>
      <c r="D9" s="9"/>
      <c r="E9" s="9"/>
      <c r="F9" s="20">
        <v>6.5</v>
      </c>
      <c r="G9" s="20">
        <v>6.5</v>
      </c>
      <c r="H9" s="20">
        <v>5.7</v>
      </c>
      <c r="I9" s="20">
        <v>7.3</v>
      </c>
      <c r="J9" s="20">
        <v>6.7</v>
      </c>
      <c r="K9" s="20">
        <v>6.2</v>
      </c>
      <c r="L9" s="20">
        <v>6.5</v>
      </c>
      <c r="M9" s="5">
        <f t="shared" si="0"/>
        <v>45.400000000000006</v>
      </c>
      <c r="N9" s="16"/>
      <c r="O9" s="16"/>
      <c r="P9" s="16"/>
      <c r="Q9" s="9"/>
      <c r="R9" s="9"/>
      <c r="S9" s="9"/>
      <c r="T9" s="9"/>
      <c r="U9" s="9"/>
      <c r="V9" s="9"/>
      <c r="W9" s="9"/>
      <c r="X9" s="22"/>
      <c r="Y9" s="20">
        <v>6</v>
      </c>
      <c r="Z9" s="20">
        <v>6.5</v>
      </c>
      <c r="AA9" s="20">
        <v>6</v>
      </c>
      <c r="AB9" s="20">
        <v>5.5</v>
      </c>
      <c r="AC9" s="20">
        <v>5.5</v>
      </c>
      <c r="AD9" s="20">
        <v>6.5</v>
      </c>
      <c r="AE9" s="20">
        <v>5</v>
      </c>
      <c r="AF9" s="5">
        <f t="shared" si="1"/>
        <v>41</v>
      </c>
      <c r="AG9" s="16"/>
      <c r="AH9" s="16"/>
      <c r="AI9" s="16"/>
      <c r="AJ9" s="9"/>
      <c r="AK9" s="9"/>
      <c r="AL9" s="9"/>
      <c r="AM9" s="9"/>
      <c r="AN9" s="9"/>
      <c r="AO9" s="9"/>
      <c r="AP9" s="25"/>
      <c r="AQ9" s="9"/>
      <c r="AR9" s="9"/>
      <c r="AS9" s="9"/>
      <c r="AT9" s="9"/>
      <c r="AU9" s="9"/>
      <c r="AV9" s="9"/>
    </row>
    <row r="10" spans="1:52">
      <c r="B10" t="s">
        <v>192</v>
      </c>
      <c r="C10" s="9"/>
      <c r="D10" s="9"/>
      <c r="E10" s="9"/>
      <c r="F10" s="20">
        <v>3</v>
      </c>
      <c r="G10" s="20">
        <v>6.5</v>
      </c>
      <c r="H10" s="20">
        <v>6.7</v>
      </c>
      <c r="I10" s="20">
        <v>7.5</v>
      </c>
      <c r="J10" s="20">
        <v>6.7</v>
      </c>
      <c r="K10" s="20">
        <v>6</v>
      </c>
      <c r="L10" s="20">
        <v>6.7</v>
      </c>
      <c r="M10" s="5">
        <f t="shared" si="0"/>
        <v>43.1</v>
      </c>
      <c r="N10" s="16"/>
      <c r="O10" s="16"/>
      <c r="P10" s="16"/>
      <c r="Q10" s="9"/>
      <c r="R10" s="9"/>
      <c r="S10" s="9"/>
      <c r="T10" s="9"/>
      <c r="U10" s="9"/>
      <c r="V10" s="9"/>
      <c r="W10" s="9"/>
      <c r="X10" s="22"/>
      <c r="Y10" s="20">
        <v>6</v>
      </c>
      <c r="Z10" s="20">
        <v>6.5</v>
      </c>
      <c r="AA10" s="20">
        <v>6.5</v>
      </c>
      <c r="AB10" s="20">
        <v>4</v>
      </c>
      <c r="AC10" s="20">
        <v>5.8</v>
      </c>
      <c r="AD10" s="20">
        <v>6.5</v>
      </c>
      <c r="AE10" s="20">
        <v>5.5</v>
      </c>
      <c r="AF10" s="5">
        <f t="shared" si="1"/>
        <v>40.799999999999997</v>
      </c>
      <c r="AG10" s="16"/>
      <c r="AH10" s="16"/>
      <c r="AI10" s="16"/>
      <c r="AJ10" s="9"/>
      <c r="AK10" s="9"/>
      <c r="AL10" s="9"/>
      <c r="AM10" s="9"/>
      <c r="AN10" s="9"/>
      <c r="AO10" s="9"/>
      <c r="AP10" s="25"/>
      <c r="AQ10" s="9"/>
      <c r="AR10" s="9"/>
      <c r="AS10" s="9"/>
      <c r="AT10" s="9"/>
      <c r="AU10" s="9"/>
      <c r="AV10" s="9"/>
    </row>
    <row r="11" spans="1:52">
      <c r="B11" t="s">
        <v>193</v>
      </c>
      <c r="C11" s="9"/>
      <c r="D11" s="9"/>
      <c r="E11" s="9"/>
      <c r="F11" s="20">
        <v>5</v>
      </c>
      <c r="G11" s="20">
        <v>6</v>
      </c>
      <c r="H11" s="20">
        <v>5.2</v>
      </c>
      <c r="I11" s="20">
        <v>4</v>
      </c>
      <c r="J11" s="20">
        <v>4.5</v>
      </c>
      <c r="K11" s="20">
        <v>4.7</v>
      </c>
      <c r="L11" s="20">
        <v>5</v>
      </c>
      <c r="M11" s="5">
        <f t="shared" si="0"/>
        <v>34.4</v>
      </c>
      <c r="N11" s="16"/>
      <c r="O11" s="16"/>
      <c r="P11" s="16"/>
      <c r="Q11" s="9"/>
      <c r="R11" s="9"/>
      <c r="S11" s="9"/>
      <c r="T11" s="9"/>
      <c r="U11" s="9"/>
      <c r="V11" s="9"/>
      <c r="W11" s="9"/>
      <c r="X11" s="22"/>
      <c r="Y11" s="20">
        <v>4</v>
      </c>
      <c r="Z11" s="20">
        <v>6</v>
      </c>
      <c r="AA11" s="20">
        <v>5.5</v>
      </c>
      <c r="AB11" s="20">
        <v>4</v>
      </c>
      <c r="AC11" s="20">
        <v>4</v>
      </c>
      <c r="AD11" s="20">
        <v>5</v>
      </c>
      <c r="AE11" s="20">
        <v>4.9000000000000004</v>
      </c>
      <c r="AF11" s="5">
        <f t="shared" si="1"/>
        <v>33.4</v>
      </c>
      <c r="AG11" s="16"/>
      <c r="AH11" s="16"/>
      <c r="AI11" s="16"/>
      <c r="AJ11" s="9"/>
      <c r="AK11" s="9"/>
      <c r="AL11" s="9"/>
      <c r="AM11" s="9"/>
      <c r="AN11" s="9"/>
      <c r="AO11" s="9"/>
      <c r="AP11" s="25"/>
      <c r="AQ11" s="9"/>
      <c r="AR11" s="9"/>
      <c r="AS11" s="9"/>
      <c r="AT11" s="9"/>
      <c r="AU11" s="9"/>
      <c r="AV11" s="9"/>
    </row>
    <row r="12" spans="1:52">
      <c r="B12" t="s">
        <v>194</v>
      </c>
      <c r="C12" s="9"/>
      <c r="D12" s="9"/>
      <c r="E12" s="9"/>
      <c r="F12" s="20">
        <v>4.7</v>
      </c>
      <c r="G12" s="20">
        <v>5</v>
      </c>
      <c r="H12" s="20">
        <v>4.3</v>
      </c>
      <c r="I12" s="20">
        <v>3.3</v>
      </c>
      <c r="J12" s="20">
        <v>4.7</v>
      </c>
      <c r="K12" s="20">
        <v>3.7</v>
      </c>
      <c r="L12" s="20">
        <v>5.2</v>
      </c>
      <c r="M12" s="5">
        <f t="shared" si="0"/>
        <v>30.9</v>
      </c>
      <c r="N12" s="16"/>
      <c r="O12" s="16"/>
      <c r="P12" s="16"/>
      <c r="Q12" s="9"/>
      <c r="R12" s="9"/>
      <c r="S12" s="9"/>
      <c r="T12" s="9"/>
      <c r="U12" s="9"/>
      <c r="V12" s="9"/>
      <c r="W12" s="9"/>
      <c r="X12" s="22"/>
      <c r="Y12" s="20">
        <v>4.5</v>
      </c>
      <c r="Z12" s="20">
        <v>5.3</v>
      </c>
      <c r="AA12" s="20">
        <v>5</v>
      </c>
      <c r="AB12" s="20">
        <v>4.5</v>
      </c>
      <c r="AC12" s="20">
        <v>5</v>
      </c>
      <c r="AD12" s="20">
        <v>6</v>
      </c>
      <c r="AE12" s="20">
        <v>5.2</v>
      </c>
      <c r="AF12" s="5">
        <f t="shared" si="1"/>
        <v>35.5</v>
      </c>
      <c r="AG12" s="16"/>
      <c r="AH12" s="16"/>
      <c r="AI12" s="16"/>
      <c r="AJ12" s="9"/>
      <c r="AK12" s="9"/>
      <c r="AL12" s="9"/>
      <c r="AM12" s="9"/>
      <c r="AN12" s="9"/>
      <c r="AO12" s="9"/>
      <c r="AP12" s="25"/>
      <c r="AQ12" s="9"/>
      <c r="AR12" s="9"/>
      <c r="AS12" s="9"/>
      <c r="AT12" s="9"/>
      <c r="AU12" s="9"/>
      <c r="AV12" s="9"/>
    </row>
    <row r="13" spans="1:52">
      <c r="A13" s="15"/>
      <c r="B13" s="34"/>
      <c r="C13" s="21" t="s">
        <v>149</v>
      </c>
      <c r="D13" s="21" t="s">
        <v>136</v>
      </c>
      <c r="E13" s="21" t="s">
        <v>116</v>
      </c>
      <c r="F13" s="9"/>
      <c r="G13" s="9"/>
      <c r="H13" s="9"/>
      <c r="I13" s="9"/>
      <c r="J13" s="9" t="s">
        <v>38</v>
      </c>
      <c r="K13" s="9"/>
      <c r="L13" s="9"/>
      <c r="M13" s="6">
        <f>SUM(M7:M12)</f>
        <v>254.3</v>
      </c>
      <c r="N13" s="6">
        <f>(M13/6)/7</f>
        <v>6.0547619047619046</v>
      </c>
      <c r="O13" s="20">
        <v>6.3</v>
      </c>
      <c r="P13" s="6">
        <f>(N13*0.75)+(O13*0.25)</f>
        <v>6.1160714285714288</v>
      </c>
      <c r="Q13" s="9"/>
      <c r="R13" s="20">
        <v>5.8</v>
      </c>
      <c r="S13" s="20">
        <v>7.5</v>
      </c>
      <c r="T13" s="20">
        <v>6.2</v>
      </c>
      <c r="U13" s="6">
        <f>(R13*0.25)+(S13*0.5)+(T13*0.25)</f>
        <v>6.75</v>
      </c>
      <c r="V13" s="6">
        <f>(P13+U13)/2</f>
        <v>6.4330357142857144</v>
      </c>
      <c r="W13" s="27">
        <v>0</v>
      </c>
      <c r="X13" s="22"/>
      <c r="Y13" s="9"/>
      <c r="Z13" s="9"/>
      <c r="AA13" s="9"/>
      <c r="AB13" s="9"/>
      <c r="AC13" s="9" t="s">
        <v>38</v>
      </c>
      <c r="AD13" s="9"/>
      <c r="AE13" s="9"/>
      <c r="AF13" s="6">
        <f>SUM(AF7:AF12)</f>
        <v>238.20000000000002</v>
      </c>
      <c r="AG13" s="6">
        <f>(AF13/6)/7</f>
        <v>5.6714285714285717</v>
      </c>
      <c r="AH13" s="20">
        <v>6</v>
      </c>
      <c r="AI13" s="6">
        <f>(AG13*0.75)+(AH13*0.25)</f>
        <v>5.753571428571429</v>
      </c>
      <c r="AJ13" s="9"/>
      <c r="AK13" s="20">
        <v>5.6</v>
      </c>
      <c r="AL13" s="20">
        <v>7</v>
      </c>
      <c r="AM13" s="20">
        <v>6.5</v>
      </c>
      <c r="AN13" s="6">
        <f>(AK13*0.25)+(AL13*0.5)+(AM13*0.25)</f>
        <v>6.5250000000000004</v>
      </c>
      <c r="AO13" s="6">
        <f>(AI13+AN13)/2</f>
        <v>6.1392857142857142</v>
      </c>
      <c r="AP13" s="25"/>
      <c r="AQ13" s="6">
        <f>V13</f>
        <v>6.4330357142857144</v>
      </c>
      <c r="AR13" s="6">
        <f>AO13</f>
        <v>6.1392857142857142</v>
      </c>
      <c r="AS13" s="6">
        <f>AVERAGE(AQ13:AR13)</f>
        <v>6.2861607142857139</v>
      </c>
      <c r="AT13" s="6">
        <f>W13</f>
        <v>0</v>
      </c>
      <c r="AU13" s="6">
        <f>AS13-AT13</f>
        <v>6.2861607142857139</v>
      </c>
      <c r="AX13" s="6"/>
      <c r="AY13" s="6"/>
    </row>
    <row r="14" spans="1:52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9" spans="2:2">
      <c r="B19" s="17"/>
    </row>
  </sheetData>
  <mergeCells count="7">
    <mergeCell ref="R3:U3"/>
    <mergeCell ref="F3:P3"/>
    <mergeCell ref="H1:L1"/>
    <mergeCell ref="AQ3:AS3"/>
    <mergeCell ref="Y3:AI3"/>
    <mergeCell ref="AK3:AN3"/>
    <mergeCell ref="AA1:AE1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9"/>
  <sheetViews>
    <sheetView workbookViewId="0"/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2" width="5.7109375" customWidth="1"/>
    <col min="13" max="13" width="7.5703125" customWidth="1"/>
    <col min="14" max="15" width="6.5703125" customWidth="1"/>
    <col min="16" max="16" width="5.7109375" customWidth="1"/>
    <col min="17" max="17" width="3.140625" customWidth="1"/>
    <col min="18" max="21" width="5.7109375" customWidth="1"/>
    <col min="22" max="22" width="6.7109375" customWidth="1"/>
    <col min="23" max="23" width="5.7109375" customWidth="1"/>
    <col min="24" max="24" width="3.140625" customWidth="1"/>
    <col min="25" max="31" width="5.7109375" customWidth="1"/>
    <col min="32" max="32" width="7.5703125" customWidth="1"/>
    <col min="33" max="33" width="6.5703125" customWidth="1"/>
    <col min="34" max="35" width="5.7109375" customWidth="1"/>
    <col min="36" max="36" width="3.140625" customWidth="1"/>
    <col min="37" max="40" width="5.7109375" customWidth="1"/>
    <col min="41" max="41" width="6.7109375" customWidth="1"/>
    <col min="42" max="42" width="3.140625" customWidth="1"/>
    <col min="43" max="49" width="5.7109375" customWidth="1"/>
    <col min="50" max="50" width="7.5703125" customWidth="1"/>
    <col min="51" max="51" width="6.5703125" customWidth="1"/>
    <col min="52" max="53" width="5.7109375" customWidth="1"/>
    <col min="54" max="54" width="3.140625" customWidth="1"/>
    <col min="55" max="58" width="5.7109375" customWidth="1"/>
    <col min="59" max="59" width="6.7109375" customWidth="1"/>
    <col min="60" max="60" width="3.140625" customWidth="1"/>
    <col min="61" max="66" width="6.7109375" customWidth="1"/>
    <col min="67" max="67" width="11.42578125" customWidth="1"/>
  </cols>
  <sheetData>
    <row r="1" spans="1:67">
      <c r="A1" t="s">
        <v>46</v>
      </c>
      <c r="F1" t="s">
        <v>15</v>
      </c>
      <c r="H1" s="43"/>
      <c r="I1" s="43"/>
      <c r="J1" s="43"/>
      <c r="K1" s="43"/>
      <c r="L1" s="43"/>
      <c r="Q1" s="9"/>
      <c r="X1" s="22"/>
      <c r="Y1" t="s">
        <v>16</v>
      </c>
      <c r="AA1" s="43"/>
      <c r="AB1" s="43"/>
      <c r="AC1" s="43"/>
      <c r="AD1" s="43"/>
      <c r="AE1" s="43"/>
      <c r="AJ1" s="9"/>
      <c r="AP1" s="25"/>
      <c r="AQ1" t="s">
        <v>17</v>
      </c>
      <c r="AS1" s="43"/>
      <c r="AT1" s="43"/>
      <c r="AU1" s="43"/>
      <c r="AV1" s="43"/>
      <c r="AW1" s="43"/>
      <c r="BB1" s="9"/>
      <c r="BH1" s="22"/>
      <c r="BI1" s="7"/>
      <c r="BJ1" s="7"/>
      <c r="BK1" s="7"/>
      <c r="BO1" s="7">
        <f ca="1">NOW()</f>
        <v>42155.582334837964</v>
      </c>
    </row>
    <row r="2" spans="1:67">
      <c r="A2" s="1" t="s">
        <v>47</v>
      </c>
      <c r="Q2" s="9"/>
      <c r="X2" s="22"/>
      <c r="AJ2" s="9"/>
      <c r="AP2" s="25"/>
      <c r="BB2" s="9"/>
      <c r="BH2" s="22"/>
      <c r="BI2" s="8"/>
      <c r="BJ2" s="8"/>
      <c r="BK2" s="8"/>
      <c r="BO2" s="8">
        <f ca="1">NOW()</f>
        <v>42155.582334837964</v>
      </c>
    </row>
    <row r="3" spans="1:67">
      <c r="A3" t="s">
        <v>65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9"/>
      <c r="R3" s="42" t="s">
        <v>12</v>
      </c>
      <c r="S3" s="42"/>
      <c r="T3" s="42"/>
      <c r="U3" s="42"/>
      <c r="X3" s="22"/>
      <c r="Y3" s="42" t="s">
        <v>10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9"/>
      <c r="AK3" s="42" t="s">
        <v>12</v>
      </c>
      <c r="AL3" s="42"/>
      <c r="AM3" s="42"/>
      <c r="AN3" s="42"/>
      <c r="AP3" s="25"/>
      <c r="AQ3" s="42" t="s">
        <v>10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9"/>
      <c r="BC3" s="42" t="s">
        <v>12</v>
      </c>
      <c r="BD3" s="42"/>
      <c r="BE3" s="42"/>
      <c r="BF3" s="42"/>
      <c r="BH3" s="22"/>
      <c r="BI3" s="42" t="s">
        <v>42</v>
      </c>
      <c r="BJ3" s="43"/>
      <c r="BK3" s="43"/>
      <c r="BL3" s="43"/>
      <c r="BM3" s="3"/>
      <c r="BN3" s="3"/>
    </row>
    <row r="4" spans="1:67">
      <c r="N4" s="2" t="s">
        <v>39</v>
      </c>
      <c r="O4" t="s">
        <v>2</v>
      </c>
      <c r="Q4" s="24"/>
      <c r="V4" s="2" t="s">
        <v>41</v>
      </c>
      <c r="W4" s="2"/>
      <c r="X4" s="22"/>
      <c r="AG4" s="2" t="s">
        <v>39</v>
      </c>
      <c r="AH4" t="s">
        <v>2</v>
      </c>
      <c r="AJ4" s="24"/>
      <c r="AO4" s="2" t="s">
        <v>41</v>
      </c>
      <c r="AP4" s="23"/>
      <c r="AY4" s="2" t="s">
        <v>39</v>
      </c>
      <c r="AZ4" t="s">
        <v>2</v>
      </c>
      <c r="BB4" s="24"/>
      <c r="BG4" s="2" t="s">
        <v>41</v>
      </c>
      <c r="BH4" s="23"/>
      <c r="BI4" s="2"/>
      <c r="BJ4" s="2"/>
      <c r="BK4" s="2"/>
      <c r="BL4" s="2"/>
      <c r="BM4" s="2" t="s">
        <v>98</v>
      </c>
      <c r="BN4" s="2" t="s">
        <v>41</v>
      </c>
    </row>
    <row r="5" spans="1:67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7</v>
      </c>
      <c r="J5" s="2" t="s">
        <v>61</v>
      </c>
      <c r="K5" s="2" t="s">
        <v>62</v>
      </c>
      <c r="L5" s="2" t="s">
        <v>63</v>
      </c>
      <c r="M5" s="2" t="s">
        <v>37</v>
      </c>
      <c r="N5" s="2" t="s">
        <v>54</v>
      </c>
      <c r="O5" s="2" t="s">
        <v>40</v>
      </c>
      <c r="P5" s="2" t="s">
        <v>9</v>
      </c>
      <c r="Q5" s="24"/>
      <c r="R5" s="2" t="s">
        <v>55</v>
      </c>
      <c r="S5" s="2" t="s">
        <v>64</v>
      </c>
      <c r="T5" s="2" t="s">
        <v>109</v>
      </c>
      <c r="U5" s="2" t="s">
        <v>37</v>
      </c>
      <c r="V5" s="2" t="s">
        <v>14</v>
      </c>
      <c r="W5" s="2" t="s">
        <v>58</v>
      </c>
      <c r="X5" s="23"/>
      <c r="Y5" s="2" t="s">
        <v>8</v>
      </c>
      <c r="Z5" s="2" t="s">
        <v>60</v>
      </c>
      <c r="AA5" s="2" t="s">
        <v>5</v>
      </c>
      <c r="AB5" s="2" t="s">
        <v>7</v>
      </c>
      <c r="AC5" s="2" t="s">
        <v>61</v>
      </c>
      <c r="AD5" s="2" t="s">
        <v>62</v>
      </c>
      <c r="AE5" s="2" t="s">
        <v>63</v>
      </c>
      <c r="AF5" s="2" t="s">
        <v>37</v>
      </c>
      <c r="AG5" s="2" t="s">
        <v>54</v>
      </c>
      <c r="AH5" s="2" t="s">
        <v>40</v>
      </c>
      <c r="AI5" s="2" t="s">
        <v>9</v>
      </c>
      <c r="AJ5" s="24"/>
      <c r="AK5" s="2" t="s">
        <v>55</v>
      </c>
      <c r="AL5" s="2" t="s">
        <v>64</v>
      </c>
      <c r="AM5" s="2" t="s">
        <v>109</v>
      </c>
      <c r="AN5" s="2" t="s">
        <v>37</v>
      </c>
      <c r="AO5" s="2" t="s">
        <v>14</v>
      </c>
      <c r="AP5" s="23"/>
      <c r="AQ5" s="2" t="s">
        <v>8</v>
      </c>
      <c r="AR5" s="2" t="s">
        <v>60</v>
      </c>
      <c r="AS5" s="2" t="s">
        <v>5</v>
      </c>
      <c r="AT5" s="2" t="s">
        <v>7</v>
      </c>
      <c r="AU5" s="2" t="s">
        <v>61</v>
      </c>
      <c r="AV5" s="2" t="s">
        <v>62</v>
      </c>
      <c r="AW5" s="2" t="s">
        <v>63</v>
      </c>
      <c r="AX5" s="2" t="s">
        <v>37</v>
      </c>
      <c r="AY5" s="2" t="s">
        <v>54</v>
      </c>
      <c r="AZ5" s="2" t="s">
        <v>40</v>
      </c>
      <c r="BA5" s="2" t="s">
        <v>9</v>
      </c>
      <c r="BB5" s="24"/>
      <c r="BC5" s="2" t="s">
        <v>55</v>
      </c>
      <c r="BD5" s="2" t="s">
        <v>64</v>
      </c>
      <c r="BE5" s="2" t="s">
        <v>109</v>
      </c>
      <c r="BF5" s="2" t="s">
        <v>37</v>
      </c>
      <c r="BG5" s="2" t="s">
        <v>14</v>
      </c>
      <c r="BH5" s="23"/>
      <c r="BI5" s="2" t="s">
        <v>19</v>
      </c>
      <c r="BJ5" s="2" t="s">
        <v>20</v>
      </c>
      <c r="BK5" s="2" t="s">
        <v>21</v>
      </c>
      <c r="BL5" s="2" t="s">
        <v>43</v>
      </c>
      <c r="BM5" s="2" t="s">
        <v>108</v>
      </c>
      <c r="BN5" s="2" t="s">
        <v>14</v>
      </c>
      <c r="BO5" s="2" t="s">
        <v>27</v>
      </c>
    </row>
    <row r="6" spans="1:67">
      <c r="Q6" s="9"/>
      <c r="X6" s="22"/>
      <c r="AJ6" s="9"/>
      <c r="AP6" s="25"/>
      <c r="BB6" s="9"/>
      <c r="BH6" s="22"/>
    </row>
    <row r="7" spans="1:67">
      <c r="A7">
        <v>1</v>
      </c>
      <c r="B7" t="s">
        <v>23</v>
      </c>
      <c r="C7" s="9"/>
      <c r="D7" s="9"/>
      <c r="E7" s="9"/>
      <c r="F7" s="20">
        <v>6</v>
      </c>
      <c r="G7" s="20">
        <v>7</v>
      </c>
      <c r="H7" s="20">
        <v>3</v>
      </c>
      <c r="I7" s="20">
        <v>6</v>
      </c>
      <c r="J7" s="20">
        <v>7</v>
      </c>
      <c r="K7" s="20">
        <v>6</v>
      </c>
      <c r="L7" s="20">
        <v>5</v>
      </c>
      <c r="M7" s="5">
        <f t="shared" ref="M7:M12" si="0">SUM(F7:L7)</f>
        <v>40</v>
      </c>
      <c r="N7" s="16"/>
      <c r="O7" s="16"/>
      <c r="P7" s="16"/>
      <c r="Q7" s="9"/>
      <c r="R7" s="10"/>
      <c r="S7" s="10"/>
      <c r="T7" s="10"/>
      <c r="U7" s="11"/>
      <c r="V7" s="11"/>
      <c r="W7" s="11"/>
      <c r="X7" s="22"/>
      <c r="Y7" s="20"/>
      <c r="Z7" s="20"/>
      <c r="AA7" s="20"/>
      <c r="AB7" s="20"/>
      <c r="AC7" s="20"/>
      <c r="AD7" s="20"/>
      <c r="AE7" s="20"/>
      <c r="AF7" s="5">
        <f t="shared" ref="AF7:AF12" si="1">SUM(Y7:AE7)</f>
        <v>0</v>
      </c>
      <c r="AG7" s="16"/>
      <c r="AH7" s="16"/>
      <c r="AI7" s="16"/>
      <c r="AJ7" s="9"/>
      <c r="AK7" s="10"/>
      <c r="AL7" s="10"/>
      <c r="AM7" s="10"/>
      <c r="AN7" s="11"/>
      <c r="AO7" s="11"/>
      <c r="AP7" s="26"/>
      <c r="AQ7" s="20"/>
      <c r="AR7" s="20"/>
      <c r="AS7" s="20"/>
      <c r="AT7" s="20"/>
      <c r="AU7" s="20"/>
      <c r="AV7" s="20"/>
      <c r="AW7" s="20"/>
      <c r="AX7" s="5">
        <f t="shared" ref="AX7:AX12" si="2">SUM(AQ7:AW7)</f>
        <v>0</v>
      </c>
      <c r="AY7" s="16"/>
      <c r="AZ7" s="16"/>
      <c r="BA7" s="16"/>
      <c r="BB7" s="9"/>
      <c r="BC7" s="10"/>
      <c r="BD7" s="10"/>
      <c r="BE7" s="10"/>
      <c r="BF7" s="11"/>
      <c r="BG7" s="11"/>
      <c r="BH7" s="28"/>
      <c r="BI7" s="11"/>
      <c r="BJ7" s="11"/>
      <c r="BK7" s="11"/>
      <c r="BL7" s="11"/>
      <c r="BM7" s="11"/>
      <c r="BN7" s="11"/>
      <c r="BO7" s="9"/>
    </row>
    <row r="8" spans="1:67">
      <c r="A8">
        <v>2</v>
      </c>
      <c r="B8" t="s">
        <v>32</v>
      </c>
      <c r="C8" s="9"/>
      <c r="D8" s="9"/>
      <c r="E8" s="9"/>
      <c r="F8" s="20">
        <v>5</v>
      </c>
      <c r="G8" s="20">
        <v>7</v>
      </c>
      <c r="H8" s="20">
        <v>8</v>
      </c>
      <c r="I8" s="20">
        <v>5</v>
      </c>
      <c r="J8" s="20">
        <v>4</v>
      </c>
      <c r="K8" s="20">
        <v>4.5</v>
      </c>
      <c r="L8" s="20">
        <v>5</v>
      </c>
      <c r="M8" s="5">
        <f t="shared" si="0"/>
        <v>38.5</v>
      </c>
      <c r="N8" s="16"/>
      <c r="O8" s="16"/>
      <c r="P8" s="16"/>
      <c r="Q8" s="9"/>
      <c r="R8" s="9"/>
      <c r="S8" s="9"/>
      <c r="T8" s="9"/>
      <c r="U8" s="9"/>
      <c r="V8" s="9"/>
      <c r="W8" s="9"/>
      <c r="X8" s="22"/>
      <c r="Y8" s="20"/>
      <c r="Z8" s="20"/>
      <c r="AA8" s="20"/>
      <c r="AB8" s="20"/>
      <c r="AC8" s="20"/>
      <c r="AD8" s="20"/>
      <c r="AE8" s="20"/>
      <c r="AF8" s="5">
        <f t="shared" si="1"/>
        <v>0</v>
      </c>
      <c r="AG8" s="16"/>
      <c r="AH8" s="16"/>
      <c r="AI8" s="16"/>
      <c r="AJ8" s="9"/>
      <c r="AK8" s="9"/>
      <c r="AL8" s="9"/>
      <c r="AM8" s="9"/>
      <c r="AN8" s="9"/>
      <c r="AO8" s="9"/>
      <c r="AP8" s="25"/>
      <c r="AQ8" s="20"/>
      <c r="AR8" s="20"/>
      <c r="AS8" s="20"/>
      <c r="AT8" s="20"/>
      <c r="AU8" s="20"/>
      <c r="AV8" s="20"/>
      <c r="AW8" s="20"/>
      <c r="AX8" s="5">
        <f t="shared" si="2"/>
        <v>0</v>
      </c>
      <c r="AY8" s="16"/>
      <c r="AZ8" s="16"/>
      <c r="BA8" s="16"/>
      <c r="BB8" s="9"/>
      <c r="BC8" s="9"/>
      <c r="BD8" s="9"/>
      <c r="BE8" s="9"/>
      <c r="BF8" s="9"/>
      <c r="BG8" s="9"/>
      <c r="BH8" s="22"/>
      <c r="BI8" s="9"/>
      <c r="BJ8" s="9"/>
      <c r="BK8" s="9"/>
      <c r="BL8" s="9"/>
      <c r="BM8" s="9"/>
      <c r="BN8" s="9"/>
      <c r="BO8" s="9"/>
    </row>
    <row r="9" spans="1:67">
      <c r="A9">
        <v>3</v>
      </c>
      <c r="B9" t="s">
        <v>33</v>
      </c>
      <c r="C9" s="9"/>
      <c r="D9" s="9"/>
      <c r="E9" s="9"/>
      <c r="F9" s="20">
        <v>5.5</v>
      </c>
      <c r="G9" s="20">
        <v>5.4</v>
      </c>
      <c r="H9" s="20">
        <v>6.7</v>
      </c>
      <c r="I9" s="20">
        <v>2</v>
      </c>
      <c r="J9" s="20">
        <v>5.5</v>
      </c>
      <c r="K9" s="20">
        <v>3.8</v>
      </c>
      <c r="L9" s="20">
        <v>3.4</v>
      </c>
      <c r="M9" s="5">
        <f t="shared" si="0"/>
        <v>32.300000000000004</v>
      </c>
      <c r="N9" s="16"/>
      <c r="O9" s="16"/>
      <c r="P9" s="16"/>
      <c r="Q9" s="9"/>
      <c r="R9" s="9"/>
      <c r="S9" s="9"/>
      <c r="T9" s="9"/>
      <c r="U9" s="9"/>
      <c r="V9" s="9"/>
      <c r="W9" s="9"/>
      <c r="X9" s="22"/>
      <c r="Y9" s="20"/>
      <c r="Z9" s="20"/>
      <c r="AA9" s="20"/>
      <c r="AB9" s="20"/>
      <c r="AC9" s="20"/>
      <c r="AD9" s="20"/>
      <c r="AE9" s="20"/>
      <c r="AF9" s="5">
        <f t="shared" si="1"/>
        <v>0</v>
      </c>
      <c r="AG9" s="16"/>
      <c r="AH9" s="16"/>
      <c r="AI9" s="16"/>
      <c r="AJ9" s="9"/>
      <c r="AK9" s="9"/>
      <c r="AL9" s="9"/>
      <c r="AM9" s="9"/>
      <c r="AN9" s="9"/>
      <c r="AO9" s="9"/>
      <c r="AP9" s="25"/>
      <c r="AQ9" s="20"/>
      <c r="AR9" s="20"/>
      <c r="AS9" s="20"/>
      <c r="AT9" s="20"/>
      <c r="AU9" s="20"/>
      <c r="AV9" s="20"/>
      <c r="AW9" s="20"/>
      <c r="AX9" s="5">
        <f t="shared" si="2"/>
        <v>0</v>
      </c>
      <c r="AY9" s="16"/>
      <c r="AZ9" s="16"/>
      <c r="BA9" s="16"/>
      <c r="BB9" s="9"/>
      <c r="BC9" s="9"/>
      <c r="BD9" s="9"/>
      <c r="BE9" s="9"/>
      <c r="BF9" s="9"/>
      <c r="BG9" s="9"/>
      <c r="BH9" s="22"/>
      <c r="BI9" s="9"/>
      <c r="BJ9" s="9"/>
      <c r="BK9" s="9"/>
      <c r="BL9" s="9"/>
      <c r="BM9" s="9"/>
      <c r="BN9" s="9"/>
      <c r="BO9" s="9"/>
    </row>
    <row r="10" spans="1:67">
      <c r="A10">
        <v>4</v>
      </c>
      <c r="B10" t="s">
        <v>34</v>
      </c>
      <c r="C10" s="9"/>
      <c r="D10" s="9"/>
      <c r="E10" s="9"/>
      <c r="F10" s="20">
        <v>5</v>
      </c>
      <c r="G10" s="20">
        <v>6</v>
      </c>
      <c r="H10" s="20">
        <v>1</v>
      </c>
      <c r="I10" s="20">
        <v>6</v>
      </c>
      <c r="J10" s="20">
        <v>5</v>
      </c>
      <c r="K10" s="20">
        <v>5.3</v>
      </c>
      <c r="L10" s="20">
        <v>6.7</v>
      </c>
      <c r="M10" s="5">
        <f t="shared" si="0"/>
        <v>35</v>
      </c>
      <c r="N10" s="16"/>
      <c r="O10" s="16"/>
      <c r="P10" s="16"/>
      <c r="Q10" s="9"/>
      <c r="R10" s="9"/>
      <c r="S10" s="9"/>
      <c r="T10" s="9"/>
      <c r="U10" s="9"/>
      <c r="V10" s="9"/>
      <c r="W10" s="9"/>
      <c r="X10" s="22"/>
      <c r="Y10" s="20"/>
      <c r="Z10" s="20"/>
      <c r="AA10" s="20"/>
      <c r="AB10" s="20"/>
      <c r="AC10" s="20"/>
      <c r="AD10" s="20"/>
      <c r="AE10" s="20"/>
      <c r="AF10" s="5">
        <f t="shared" si="1"/>
        <v>0</v>
      </c>
      <c r="AG10" s="16"/>
      <c r="AH10" s="16"/>
      <c r="AI10" s="16"/>
      <c r="AJ10" s="9"/>
      <c r="AK10" s="9"/>
      <c r="AL10" s="9"/>
      <c r="AM10" s="9"/>
      <c r="AN10" s="9"/>
      <c r="AO10" s="9"/>
      <c r="AP10" s="25"/>
      <c r="AQ10" s="20"/>
      <c r="AR10" s="20"/>
      <c r="AS10" s="20"/>
      <c r="AT10" s="20"/>
      <c r="AU10" s="20"/>
      <c r="AV10" s="20"/>
      <c r="AW10" s="20"/>
      <c r="AX10" s="5">
        <f t="shared" si="2"/>
        <v>0</v>
      </c>
      <c r="AY10" s="16"/>
      <c r="AZ10" s="16"/>
      <c r="BA10" s="16"/>
      <c r="BB10" s="9"/>
      <c r="BC10" s="9"/>
      <c r="BD10" s="9"/>
      <c r="BE10" s="9"/>
      <c r="BF10" s="9"/>
      <c r="BG10" s="9"/>
      <c r="BH10" s="22"/>
      <c r="BI10" s="9"/>
      <c r="BJ10" s="9"/>
      <c r="BK10" s="9"/>
      <c r="BL10" s="9"/>
      <c r="BM10" s="9"/>
      <c r="BN10" s="9"/>
      <c r="BO10" s="9"/>
    </row>
    <row r="11" spans="1:67">
      <c r="A11">
        <v>5</v>
      </c>
      <c r="B11" t="s">
        <v>36</v>
      </c>
      <c r="C11" s="9"/>
      <c r="D11" s="9"/>
      <c r="E11" s="9"/>
      <c r="F11" s="20">
        <v>2</v>
      </c>
      <c r="G11" s="20">
        <v>5</v>
      </c>
      <c r="H11" s="20">
        <v>3</v>
      </c>
      <c r="I11" s="20">
        <v>7</v>
      </c>
      <c r="J11" s="20">
        <v>9</v>
      </c>
      <c r="K11" s="20">
        <v>5.4</v>
      </c>
      <c r="L11" s="20">
        <v>3</v>
      </c>
      <c r="M11" s="5">
        <f t="shared" si="0"/>
        <v>34.4</v>
      </c>
      <c r="N11" s="16"/>
      <c r="O11" s="16"/>
      <c r="P11" s="16"/>
      <c r="Q11" s="9"/>
      <c r="R11" s="9"/>
      <c r="S11" s="9"/>
      <c r="T11" s="9"/>
      <c r="U11" s="9"/>
      <c r="V11" s="9"/>
      <c r="W11" s="9"/>
      <c r="X11" s="22"/>
      <c r="Y11" s="20"/>
      <c r="Z11" s="20"/>
      <c r="AA11" s="20"/>
      <c r="AB11" s="20"/>
      <c r="AC11" s="20"/>
      <c r="AD11" s="20"/>
      <c r="AE11" s="20"/>
      <c r="AF11" s="5">
        <f t="shared" si="1"/>
        <v>0</v>
      </c>
      <c r="AG11" s="16"/>
      <c r="AH11" s="16"/>
      <c r="AI11" s="16"/>
      <c r="AJ11" s="9"/>
      <c r="AK11" s="9"/>
      <c r="AL11" s="9"/>
      <c r="AM11" s="9"/>
      <c r="AN11" s="9"/>
      <c r="AO11" s="9"/>
      <c r="AP11" s="25"/>
      <c r="AQ11" s="20"/>
      <c r="AR11" s="20"/>
      <c r="AS11" s="20"/>
      <c r="AT11" s="20"/>
      <c r="AU11" s="20"/>
      <c r="AV11" s="20"/>
      <c r="AW11" s="20"/>
      <c r="AX11" s="5">
        <f t="shared" si="2"/>
        <v>0</v>
      </c>
      <c r="AY11" s="16"/>
      <c r="AZ11" s="16"/>
      <c r="BA11" s="16"/>
      <c r="BB11" s="9"/>
      <c r="BC11" s="9"/>
      <c r="BD11" s="9"/>
      <c r="BE11" s="9"/>
      <c r="BF11" s="9"/>
      <c r="BG11" s="9"/>
      <c r="BH11" s="22"/>
      <c r="BI11" s="9"/>
      <c r="BJ11" s="9"/>
      <c r="BK11" s="9"/>
      <c r="BL11" s="9"/>
      <c r="BM11" s="9"/>
      <c r="BN11" s="9"/>
      <c r="BO11" s="9"/>
    </row>
    <row r="12" spans="1:67">
      <c r="A12">
        <v>6</v>
      </c>
      <c r="B12" t="s">
        <v>35</v>
      </c>
      <c r="C12" s="9"/>
      <c r="D12" s="9"/>
      <c r="E12" s="9"/>
      <c r="F12" s="20">
        <v>3</v>
      </c>
      <c r="G12" s="20">
        <v>4</v>
      </c>
      <c r="H12" s="20">
        <v>5</v>
      </c>
      <c r="I12" s="20">
        <v>4</v>
      </c>
      <c r="J12" s="20">
        <v>5</v>
      </c>
      <c r="K12" s="20">
        <v>3.2</v>
      </c>
      <c r="L12" s="20">
        <v>6</v>
      </c>
      <c r="M12" s="5">
        <f t="shared" si="0"/>
        <v>30.2</v>
      </c>
      <c r="N12" s="16"/>
      <c r="O12" s="16"/>
      <c r="P12" s="16"/>
      <c r="Q12" s="9"/>
      <c r="R12" s="9"/>
      <c r="S12" s="9"/>
      <c r="T12" s="9"/>
      <c r="U12" s="9"/>
      <c r="V12" s="9"/>
      <c r="W12" s="9"/>
      <c r="X12" s="22"/>
      <c r="Y12" s="20"/>
      <c r="Z12" s="20"/>
      <c r="AA12" s="20"/>
      <c r="AB12" s="20"/>
      <c r="AC12" s="20"/>
      <c r="AD12" s="20"/>
      <c r="AE12" s="20"/>
      <c r="AF12" s="5">
        <f t="shared" si="1"/>
        <v>0</v>
      </c>
      <c r="AG12" s="16"/>
      <c r="AH12" s="16"/>
      <c r="AI12" s="16"/>
      <c r="AJ12" s="9"/>
      <c r="AK12" s="9"/>
      <c r="AL12" s="9"/>
      <c r="AM12" s="9"/>
      <c r="AN12" s="9"/>
      <c r="AO12" s="9"/>
      <c r="AP12" s="25"/>
      <c r="AQ12" s="20"/>
      <c r="AR12" s="20"/>
      <c r="AS12" s="20"/>
      <c r="AT12" s="20"/>
      <c r="AU12" s="20"/>
      <c r="AV12" s="20"/>
      <c r="AW12" s="20"/>
      <c r="AX12" s="5">
        <f t="shared" si="2"/>
        <v>0</v>
      </c>
      <c r="AY12" s="16"/>
      <c r="AZ12" s="16"/>
      <c r="BA12" s="16"/>
      <c r="BB12" s="9"/>
      <c r="BC12" s="9"/>
      <c r="BD12" s="9"/>
      <c r="BE12" s="9"/>
      <c r="BF12" s="9"/>
      <c r="BG12" s="9"/>
      <c r="BH12" s="22"/>
      <c r="BI12" s="9"/>
      <c r="BJ12" s="9"/>
      <c r="BK12" s="9"/>
      <c r="BL12" s="9"/>
      <c r="BM12" s="9"/>
      <c r="BN12" s="9"/>
      <c r="BO12" s="9"/>
    </row>
    <row r="13" spans="1:67">
      <c r="A13" s="15" t="s">
        <v>31</v>
      </c>
      <c r="B13" t="s">
        <v>29</v>
      </c>
      <c r="C13" t="s">
        <v>24</v>
      </c>
      <c r="D13" t="s">
        <v>25</v>
      </c>
      <c r="E13" t="s">
        <v>26</v>
      </c>
      <c r="F13" s="9"/>
      <c r="G13" s="9"/>
      <c r="H13" s="9"/>
      <c r="I13" s="9"/>
      <c r="J13" s="9" t="s">
        <v>38</v>
      </c>
      <c r="K13" s="9"/>
      <c r="L13" s="9"/>
      <c r="M13" s="6">
        <f>SUM(M7:M12)</f>
        <v>210.4</v>
      </c>
      <c r="N13" s="6">
        <f>(M13/6)/7</f>
        <v>5.0095238095238104</v>
      </c>
      <c r="O13" s="20">
        <v>6.5</v>
      </c>
      <c r="P13" s="6">
        <f>(N13*0.75)+(O13*0.25)</f>
        <v>5.382142857142858</v>
      </c>
      <c r="Q13" s="9"/>
      <c r="R13" s="20">
        <v>4.5</v>
      </c>
      <c r="S13" s="20">
        <v>6</v>
      </c>
      <c r="T13" s="20">
        <v>6.5</v>
      </c>
      <c r="U13" s="6">
        <f>(R13*0.25)+(S13*0.5)+(T13*0.25)</f>
        <v>5.75</v>
      </c>
      <c r="V13" s="6">
        <f>(P13+U13)/2</f>
        <v>5.566071428571429</v>
      </c>
      <c r="W13" s="27">
        <v>1</v>
      </c>
      <c r="X13" s="22"/>
      <c r="Y13" s="9"/>
      <c r="Z13" s="9"/>
      <c r="AA13" s="9"/>
      <c r="AB13" s="9"/>
      <c r="AC13" s="9" t="s">
        <v>38</v>
      </c>
      <c r="AD13" s="9"/>
      <c r="AE13" s="9"/>
      <c r="AF13" s="6">
        <f>SUM(AF7:AF12)</f>
        <v>0</v>
      </c>
      <c r="AG13" s="6">
        <f>(AF13/6)/7</f>
        <v>0</v>
      </c>
      <c r="AH13" s="20"/>
      <c r="AI13" s="6">
        <f>(AG13*0.75)+(AH13*0.25)</f>
        <v>0</v>
      </c>
      <c r="AJ13" s="9"/>
      <c r="AK13" s="20"/>
      <c r="AL13" s="20"/>
      <c r="AM13" s="20"/>
      <c r="AN13" s="6">
        <f>(AK13*0.25)+(AL13*0.5)+(AM13*0.25)</f>
        <v>0</v>
      </c>
      <c r="AO13" s="6">
        <f>(AI13+AN13)/2</f>
        <v>0</v>
      </c>
      <c r="AP13" s="25"/>
      <c r="AQ13" s="9"/>
      <c r="AR13" s="9"/>
      <c r="AS13" s="9"/>
      <c r="AT13" s="9"/>
      <c r="AU13" s="9" t="s">
        <v>38</v>
      </c>
      <c r="AV13" s="9"/>
      <c r="AW13" s="9"/>
      <c r="AX13" s="6">
        <f>SUM(AX7:AX12)</f>
        <v>0</v>
      </c>
      <c r="AY13" s="6">
        <f>(AX13/6)/7</f>
        <v>0</v>
      </c>
      <c r="AZ13" s="20"/>
      <c r="BA13" s="6">
        <f>(AY13*0.75)+(AZ13*0.25)</f>
        <v>0</v>
      </c>
      <c r="BB13" s="9"/>
      <c r="BC13" s="20"/>
      <c r="BD13" s="20"/>
      <c r="BE13" s="20"/>
      <c r="BF13" s="6">
        <f>(BC13*0.25)+(BD13*0.5)+(BE13*0.25)</f>
        <v>0</v>
      </c>
      <c r="BG13" s="6">
        <f>(BA13+BF13)/2</f>
        <v>0</v>
      </c>
      <c r="BH13" s="28"/>
      <c r="BI13" s="6">
        <f>V13</f>
        <v>5.566071428571429</v>
      </c>
      <c r="BJ13" s="6">
        <f>AO13</f>
        <v>0</v>
      </c>
      <c r="BK13" s="6">
        <f>BG13</f>
        <v>0</v>
      </c>
      <c r="BL13" s="6">
        <f>AVERAGE(BI13:BK13)</f>
        <v>1.8553571428571429</v>
      </c>
      <c r="BM13" s="6">
        <f>W13</f>
        <v>1</v>
      </c>
      <c r="BN13" s="6">
        <f>BL13-BM13</f>
        <v>0.85535714285714293</v>
      </c>
    </row>
    <row r="14" spans="1:67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7" spans="2:2">
      <c r="B17" t="s">
        <v>66</v>
      </c>
    </row>
    <row r="19" spans="2:2">
      <c r="B19" s="17" t="s">
        <v>30</v>
      </c>
    </row>
  </sheetData>
  <mergeCells count="10">
    <mergeCell ref="R3:U3"/>
    <mergeCell ref="F3:P3"/>
    <mergeCell ref="H1:L1"/>
    <mergeCell ref="BI3:BL3"/>
    <mergeCell ref="Y3:AI3"/>
    <mergeCell ref="AK3:AN3"/>
    <mergeCell ref="AQ3:BA3"/>
    <mergeCell ref="BC3:BF3"/>
    <mergeCell ref="AA1:AE1"/>
    <mergeCell ref="AS1:AW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H20"/>
  <sheetViews>
    <sheetView workbookViewId="0">
      <selection sqref="A1:E9"/>
    </sheetView>
  </sheetViews>
  <sheetFormatPr defaultRowHeight="12.75"/>
  <cols>
    <col min="1" max="1" width="5.5703125" customWidth="1"/>
    <col min="2" max="2" width="21.28515625" customWidth="1"/>
    <col min="3" max="3" width="16.85546875" bestFit="1" customWidth="1"/>
    <col min="4" max="4" width="15.5703125" bestFit="1" customWidth="1"/>
    <col min="5" max="5" width="14.85546875" customWidth="1"/>
    <col min="6" max="17" width="5.7109375" customWidth="1"/>
    <col min="18" max="18" width="3.140625" customWidth="1"/>
    <col min="19" max="24" width="5.7109375" customWidth="1"/>
    <col min="25" max="25" width="6.7109375" customWidth="1"/>
    <col min="26" max="26" width="5.7109375" customWidth="1"/>
    <col min="27" max="27" width="3.140625" customWidth="1"/>
    <col min="28" max="39" width="5.7109375" customWidth="1"/>
    <col min="40" max="40" width="3.140625" customWidth="1"/>
    <col min="41" max="46" width="5.7109375" customWidth="1"/>
    <col min="47" max="47" width="6.7109375" customWidth="1"/>
    <col min="48" max="48" width="3.140625" customWidth="1"/>
    <col min="49" max="53" width="6.7109375" customWidth="1"/>
    <col min="54" max="54" width="11.5703125" customWidth="1"/>
    <col min="55" max="55" width="3.140625" customWidth="1"/>
    <col min="56" max="56" width="3.28515625" customWidth="1"/>
    <col min="57" max="68" width="5.7109375" customWidth="1"/>
    <col min="69" max="69" width="3.140625" customWidth="1"/>
    <col min="70" max="75" width="5.7109375" customWidth="1"/>
    <col min="76" max="76" width="6.7109375" customWidth="1"/>
    <col min="77" max="77" width="5.7109375" customWidth="1"/>
    <col min="78" max="78" width="3.42578125" customWidth="1"/>
    <col min="79" max="90" width="5.7109375" customWidth="1"/>
    <col min="91" max="91" width="3.140625" customWidth="1"/>
    <col min="92" max="97" width="5.7109375" customWidth="1"/>
    <col min="99" max="99" width="3.7109375" customWidth="1"/>
    <col min="100" max="104" width="6.7109375" customWidth="1"/>
    <col min="105" max="105" width="11.5703125" customWidth="1"/>
    <col min="106" max="106" width="4" customWidth="1"/>
    <col min="107" max="107" width="4.140625" customWidth="1"/>
    <col min="112" max="112" width="11.5703125" customWidth="1"/>
  </cols>
  <sheetData>
    <row r="1" spans="1:112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43"/>
      <c r="N1" s="3"/>
      <c r="O1" s="3"/>
      <c r="R1" s="9"/>
      <c r="AA1" s="22"/>
      <c r="AB1" t="s">
        <v>16</v>
      </c>
      <c r="AD1" s="43"/>
      <c r="AE1" s="43"/>
      <c r="AF1" s="43"/>
      <c r="AG1" s="43"/>
      <c r="AH1" s="43"/>
      <c r="AI1" s="43"/>
      <c r="AJ1" s="43"/>
      <c r="AK1" s="43"/>
      <c r="AN1" s="9"/>
      <c r="AV1" s="22"/>
      <c r="BB1" s="7">
        <f ca="1">NOW()</f>
        <v>42155.582334837964</v>
      </c>
      <c r="BC1" s="22"/>
      <c r="BD1" s="22"/>
      <c r="BE1" s="3" t="s">
        <v>15</v>
      </c>
      <c r="BF1" s="3"/>
      <c r="BG1" s="43"/>
      <c r="BH1" s="43"/>
      <c r="BI1" s="43"/>
      <c r="BJ1" s="43"/>
      <c r="BK1" s="43"/>
      <c r="BL1" s="43"/>
      <c r="BM1" s="3"/>
      <c r="BN1" s="3"/>
      <c r="BQ1" s="9"/>
      <c r="BZ1" s="22"/>
      <c r="CA1" t="s">
        <v>16</v>
      </c>
      <c r="CC1" s="43"/>
      <c r="CD1" s="43"/>
      <c r="CE1" s="43"/>
      <c r="CF1" s="43"/>
      <c r="CG1" s="43"/>
      <c r="CH1" s="43"/>
      <c r="CI1" s="43"/>
      <c r="CJ1" s="43"/>
      <c r="CM1" s="9"/>
      <c r="CU1" s="22"/>
      <c r="DA1" s="7">
        <f ca="1">NOW()</f>
        <v>42155.582334837964</v>
      </c>
      <c r="DB1" s="22"/>
      <c r="DC1" s="22"/>
      <c r="DH1" s="7">
        <f ca="1">NOW()</f>
        <v>42155.582334837964</v>
      </c>
    </row>
    <row r="2" spans="1:112">
      <c r="A2" s="1" t="s">
        <v>111</v>
      </c>
      <c r="R2" s="9"/>
      <c r="AA2" s="22"/>
      <c r="AN2" s="9"/>
      <c r="AV2" s="22"/>
      <c r="BB2" s="8">
        <f ca="1">NOW()</f>
        <v>42155.582334837964</v>
      </c>
      <c r="BC2" s="22"/>
      <c r="BD2" s="22"/>
      <c r="BQ2" s="9"/>
      <c r="BZ2" s="22"/>
      <c r="CM2" s="9"/>
      <c r="CU2" s="22"/>
      <c r="DA2" s="8">
        <f ca="1">NOW()</f>
        <v>42155.582334837964</v>
      </c>
      <c r="DB2" s="22"/>
      <c r="DC2" s="22"/>
      <c r="DH2" s="8">
        <f ca="1">NOW()</f>
        <v>42155.582334837964</v>
      </c>
    </row>
    <row r="3" spans="1:112">
      <c r="A3" t="s">
        <v>138</v>
      </c>
      <c r="R3" s="9"/>
      <c r="AA3" s="22"/>
      <c r="AN3" s="9"/>
      <c r="AV3" s="22"/>
      <c r="AY3" s="42"/>
      <c r="AZ3" s="42"/>
      <c r="BA3" s="2" t="s">
        <v>9</v>
      </c>
      <c r="BC3" s="22"/>
      <c r="BD3" s="22"/>
      <c r="BQ3" s="9"/>
      <c r="BZ3" s="22"/>
      <c r="CM3" s="9"/>
      <c r="CU3" s="22"/>
      <c r="CX3" s="42"/>
      <c r="CY3" s="42"/>
      <c r="CZ3" s="2" t="s">
        <v>9</v>
      </c>
      <c r="DB3" s="22"/>
      <c r="DC3" s="22"/>
      <c r="DE3" s="42" t="s">
        <v>101</v>
      </c>
      <c r="DF3" s="42"/>
      <c r="DG3" s="42"/>
      <c r="DH3" s="42"/>
    </row>
    <row r="4" spans="1:112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4"/>
      <c r="S4" s="42" t="s">
        <v>12</v>
      </c>
      <c r="T4" s="42"/>
      <c r="U4" s="42"/>
      <c r="V4" s="42"/>
      <c r="W4" s="42"/>
      <c r="X4" s="42"/>
      <c r="Y4" s="2" t="s">
        <v>13</v>
      </c>
      <c r="Z4" s="2"/>
      <c r="AA4" s="22"/>
      <c r="AB4" s="42" t="s">
        <v>10</v>
      </c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24"/>
      <c r="AO4" s="42" t="s">
        <v>12</v>
      </c>
      <c r="AP4" s="42"/>
      <c r="AQ4" s="42"/>
      <c r="AR4" s="42"/>
      <c r="AS4" s="42"/>
      <c r="AT4" s="42"/>
      <c r="AU4" s="2" t="s">
        <v>13</v>
      </c>
      <c r="AV4" s="22"/>
      <c r="AW4" s="42" t="s">
        <v>18</v>
      </c>
      <c r="AX4" s="42"/>
      <c r="AY4" s="2" t="s">
        <v>22</v>
      </c>
      <c r="AZ4" s="2" t="s">
        <v>98</v>
      </c>
      <c r="BA4" s="2" t="s">
        <v>105</v>
      </c>
      <c r="BC4" s="22"/>
      <c r="BD4" s="22"/>
      <c r="BE4" s="42" t="s">
        <v>10</v>
      </c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24"/>
      <c r="BR4" s="42" t="s">
        <v>12</v>
      </c>
      <c r="BS4" s="42"/>
      <c r="BT4" s="42"/>
      <c r="BU4" s="42"/>
      <c r="BV4" s="42"/>
      <c r="BW4" s="42"/>
      <c r="BX4" s="2" t="s">
        <v>13</v>
      </c>
      <c r="BY4" s="2"/>
      <c r="BZ4" s="22"/>
      <c r="CA4" s="42" t="s">
        <v>10</v>
      </c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24"/>
      <c r="CN4" s="42" t="s">
        <v>12</v>
      </c>
      <c r="CO4" s="42"/>
      <c r="CP4" s="42"/>
      <c r="CQ4" s="42"/>
      <c r="CR4" s="42"/>
      <c r="CS4" s="42"/>
      <c r="CT4" s="2" t="s">
        <v>13</v>
      </c>
      <c r="CU4" s="22"/>
      <c r="CV4" s="42" t="s">
        <v>18</v>
      </c>
      <c r="CW4" s="42"/>
      <c r="CX4" s="2" t="s">
        <v>22</v>
      </c>
      <c r="CY4" s="2" t="s">
        <v>98</v>
      </c>
      <c r="CZ4" s="2" t="s">
        <v>105</v>
      </c>
      <c r="DB4" s="22"/>
      <c r="DC4" s="22"/>
      <c r="DE4" s="42" t="s">
        <v>107</v>
      </c>
      <c r="DF4" s="42"/>
      <c r="DG4" s="2" t="s">
        <v>41</v>
      </c>
    </row>
    <row r="5" spans="1:112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6</v>
      </c>
      <c r="J5" s="2" t="s">
        <v>77</v>
      </c>
      <c r="K5" s="2" t="s">
        <v>78</v>
      </c>
      <c r="L5" s="2" t="s">
        <v>7</v>
      </c>
      <c r="M5" s="2" t="s">
        <v>80</v>
      </c>
      <c r="N5" s="2" t="s">
        <v>81</v>
      </c>
      <c r="O5" s="2" t="s">
        <v>82</v>
      </c>
      <c r="P5" s="2" t="s">
        <v>2</v>
      </c>
      <c r="Q5" s="2" t="s">
        <v>9</v>
      </c>
      <c r="R5" s="24"/>
      <c r="S5" s="2" t="s">
        <v>55</v>
      </c>
      <c r="T5" s="2" t="s">
        <v>56</v>
      </c>
      <c r="U5" s="2" t="s">
        <v>11</v>
      </c>
      <c r="V5" s="2" t="s">
        <v>84</v>
      </c>
      <c r="W5" s="2" t="s">
        <v>2</v>
      </c>
      <c r="X5" s="2" t="s">
        <v>9</v>
      </c>
      <c r="Y5" s="2" t="s">
        <v>14</v>
      </c>
      <c r="Z5" s="2" t="s">
        <v>58</v>
      </c>
      <c r="AA5" s="23"/>
      <c r="AB5" s="2" t="s">
        <v>8</v>
      </c>
      <c r="AC5" s="2" t="s">
        <v>60</v>
      </c>
      <c r="AD5" s="2" t="s">
        <v>5</v>
      </c>
      <c r="AE5" s="2" t="s">
        <v>6</v>
      </c>
      <c r="AF5" s="2" t="s">
        <v>77</v>
      </c>
      <c r="AG5" s="2" t="s">
        <v>78</v>
      </c>
      <c r="AH5" s="2" t="s">
        <v>7</v>
      </c>
      <c r="AI5" s="2" t="s">
        <v>80</v>
      </c>
      <c r="AJ5" s="2" t="s">
        <v>81</v>
      </c>
      <c r="AK5" s="2" t="s">
        <v>82</v>
      </c>
      <c r="AL5" s="2" t="s">
        <v>2</v>
      </c>
      <c r="AM5" s="2" t="s">
        <v>9</v>
      </c>
      <c r="AN5" s="24"/>
      <c r="AO5" s="2" t="s">
        <v>55</v>
      </c>
      <c r="AP5" s="2" t="s">
        <v>56</v>
      </c>
      <c r="AQ5" s="2" t="s">
        <v>11</v>
      </c>
      <c r="AR5" s="2" t="s">
        <v>84</v>
      </c>
      <c r="AS5" s="2" t="s">
        <v>2</v>
      </c>
      <c r="AT5" s="2" t="s">
        <v>9</v>
      </c>
      <c r="AU5" s="2" t="s">
        <v>14</v>
      </c>
      <c r="AV5" s="23"/>
      <c r="AW5" s="2" t="s">
        <v>19</v>
      </c>
      <c r="AX5" s="2" t="s">
        <v>20</v>
      </c>
      <c r="AY5" s="2" t="s">
        <v>9</v>
      </c>
      <c r="AZ5" s="2" t="s">
        <v>97</v>
      </c>
      <c r="BA5" s="2" t="s">
        <v>106</v>
      </c>
      <c r="BB5" s="2" t="s">
        <v>102</v>
      </c>
      <c r="BC5" s="23"/>
      <c r="BD5" s="23"/>
      <c r="BE5" s="2" t="s">
        <v>8</v>
      </c>
      <c r="BF5" s="2" t="s">
        <v>60</v>
      </c>
      <c r="BG5" s="2" t="s">
        <v>5</v>
      </c>
      <c r="BH5" s="2" t="s">
        <v>6</v>
      </c>
      <c r="BI5" s="2" t="s">
        <v>77</v>
      </c>
      <c r="BJ5" s="2" t="s">
        <v>78</v>
      </c>
      <c r="BK5" s="2" t="s">
        <v>7</v>
      </c>
      <c r="BL5" s="2" t="s">
        <v>80</v>
      </c>
      <c r="BM5" s="2" t="s">
        <v>81</v>
      </c>
      <c r="BN5" s="2" t="s">
        <v>82</v>
      </c>
      <c r="BO5" s="2" t="s">
        <v>2</v>
      </c>
      <c r="BP5" s="2" t="s">
        <v>9</v>
      </c>
      <c r="BQ5" s="24"/>
      <c r="BR5" s="2" t="s">
        <v>55</v>
      </c>
      <c r="BS5" s="2" t="s">
        <v>56</v>
      </c>
      <c r="BT5" s="2" t="s">
        <v>11</v>
      </c>
      <c r="BU5" s="2" t="s">
        <v>84</v>
      </c>
      <c r="BV5" s="2" t="s">
        <v>2</v>
      </c>
      <c r="BW5" s="2" t="s">
        <v>9</v>
      </c>
      <c r="BX5" s="2" t="s">
        <v>14</v>
      </c>
      <c r="BY5" s="2" t="s">
        <v>58</v>
      </c>
      <c r="BZ5" s="23"/>
      <c r="CA5" s="2" t="s">
        <v>8</v>
      </c>
      <c r="CB5" s="2" t="s">
        <v>60</v>
      </c>
      <c r="CC5" s="2" t="s">
        <v>5</v>
      </c>
      <c r="CD5" s="2" t="s">
        <v>6</v>
      </c>
      <c r="CE5" s="2" t="s">
        <v>77</v>
      </c>
      <c r="CF5" s="2" t="s">
        <v>78</v>
      </c>
      <c r="CG5" s="2" t="s">
        <v>7</v>
      </c>
      <c r="CH5" s="2" t="s">
        <v>80</v>
      </c>
      <c r="CI5" s="2" t="s">
        <v>81</v>
      </c>
      <c r="CJ5" s="2" t="s">
        <v>82</v>
      </c>
      <c r="CK5" s="2" t="s">
        <v>2</v>
      </c>
      <c r="CL5" s="2" t="s">
        <v>9</v>
      </c>
      <c r="CM5" s="24"/>
      <c r="CN5" s="2" t="s">
        <v>55</v>
      </c>
      <c r="CO5" s="2" t="s">
        <v>56</v>
      </c>
      <c r="CP5" s="2" t="s">
        <v>11</v>
      </c>
      <c r="CQ5" s="2" t="s">
        <v>84</v>
      </c>
      <c r="CR5" s="2" t="s">
        <v>2</v>
      </c>
      <c r="CS5" s="2" t="s">
        <v>9</v>
      </c>
      <c r="CT5" s="2" t="s">
        <v>14</v>
      </c>
      <c r="CU5" s="23"/>
      <c r="CV5" s="2" t="s">
        <v>19</v>
      </c>
      <c r="CW5" s="2" t="s">
        <v>20</v>
      </c>
      <c r="CX5" s="2" t="s">
        <v>9</v>
      </c>
      <c r="CY5" s="2" t="s">
        <v>97</v>
      </c>
      <c r="CZ5" s="2" t="s">
        <v>106</v>
      </c>
      <c r="DA5" s="2" t="s">
        <v>102</v>
      </c>
      <c r="DB5" s="23"/>
      <c r="DC5" s="23"/>
      <c r="DE5" s="2">
        <v>1</v>
      </c>
      <c r="DF5" s="2">
        <v>2</v>
      </c>
      <c r="DG5" s="2" t="s">
        <v>14</v>
      </c>
      <c r="DH5" s="2" t="s">
        <v>27</v>
      </c>
    </row>
    <row r="6" spans="1:112">
      <c r="R6" s="9"/>
      <c r="AA6" s="22"/>
      <c r="AN6" s="9"/>
      <c r="AV6" s="22"/>
      <c r="BC6" s="22"/>
      <c r="BD6" s="22"/>
      <c r="BQ6" s="9"/>
      <c r="BZ6" s="22"/>
      <c r="CM6" s="9"/>
      <c r="CU6" s="22"/>
      <c r="DB6" s="22"/>
      <c r="DC6" s="22"/>
    </row>
    <row r="7" spans="1:112" ht="14.25">
      <c r="A7" s="32">
        <v>30</v>
      </c>
      <c r="B7" s="32" t="s">
        <v>122</v>
      </c>
      <c r="C7" s="32" t="s">
        <v>114</v>
      </c>
      <c r="D7" s="32" t="s">
        <v>139</v>
      </c>
      <c r="E7" s="32" t="s">
        <v>113</v>
      </c>
      <c r="F7" s="20">
        <v>5.3</v>
      </c>
      <c r="G7" s="20">
        <v>7</v>
      </c>
      <c r="H7" s="20">
        <v>6.2</v>
      </c>
      <c r="I7" s="20">
        <v>5.8</v>
      </c>
      <c r="J7" s="20">
        <v>5</v>
      </c>
      <c r="K7" s="20">
        <v>6</v>
      </c>
      <c r="L7" s="20">
        <v>9</v>
      </c>
      <c r="M7" s="20">
        <v>5.2</v>
      </c>
      <c r="N7" s="4">
        <f>SUM(F7:M7)</f>
        <v>49.5</v>
      </c>
      <c r="O7" s="13">
        <f>N7/8</f>
        <v>6.1875</v>
      </c>
      <c r="P7" s="20">
        <v>6.3</v>
      </c>
      <c r="Q7" s="5">
        <f>(O7*0.75)+(P7*0.25)</f>
        <v>6.2156250000000002</v>
      </c>
      <c r="R7" s="9"/>
      <c r="S7" s="20">
        <v>6.3</v>
      </c>
      <c r="T7" s="20">
        <v>3.4</v>
      </c>
      <c r="U7" s="20">
        <v>6.9</v>
      </c>
      <c r="V7" s="4">
        <f>(T7*0.3)+(U7*0.7)</f>
        <v>5.85</v>
      </c>
      <c r="W7" s="20">
        <v>6.1</v>
      </c>
      <c r="X7" s="6">
        <f>(S7*0.25)+(V7*0.5)+(W7*0.25)</f>
        <v>6.0250000000000004</v>
      </c>
      <c r="Y7" s="6">
        <f>(Q7+X7)/2</f>
        <v>6.1203125000000007</v>
      </c>
      <c r="Z7" s="20">
        <v>0</v>
      </c>
      <c r="AA7" s="22"/>
      <c r="AB7" s="20">
        <v>5</v>
      </c>
      <c r="AC7" s="20">
        <v>6.5</v>
      </c>
      <c r="AD7" s="20">
        <v>7</v>
      </c>
      <c r="AE7" s="20">
        <v>6.8</v>
      </c>
      <c r="AF7" s="20">
        <v>5.5</v>
      </c>
      <c r="AG7" s="20">
        <v>4.5</v>
      </c>
      <c r="AH7" s="20">
        <v>6.5</v>
      </c>
      <c r="AI7" s="20">
        <v>5.5</v>
      </c>
      <c r="AJ7" s="4">
        <f>SUM(AB7:AI7)</f>
        <v>47.3</v>
      </c>
      <c r="AK7" s="13">
        <f>AJ7/8</f>
        <v>5.9124999999999996</v>
      </c>
      <c r="AL7" s="20">
        <v>7.2</v>
      </c>
      <c r="AM7" s="5">
        <f>(AK7*0.75)+(AL7*0.25)</f>
        <v>6.2343749999999991</v>
      </c>
      <c r="AN7" s="9"/>
      <c r="AO7" s="20">
        <v>5.2</v>
      </c>
      <c r="AP7" s="20">
        <v>4.7</v>
      </c>
      <c r="AQ7" s="20">
        <v>7.8</v>
      </c>
      <c r="AR7" s="4">
        <f>(AP7*0.3)+(AQ7*0.7)</f>
        <v>6.87</v>
      </c>
      <c r="AS7" s="20">
        <v>7.4</v>
      </c>
      <c r="AT7" s="6">
        <f>(AO7*0.25)+(AR7*0.5)+(AS7*0.25)</f>
        <v>6.5850000000000009</v>
      </c>
      <c r="AU7" s="6">
        <f>(AM7+AT7)/2</f>
        <v>6.4096875000000004</v>
      </c>
      <c r="AV7" s="22"/>
      <c r="AW7" s="6">
        <f>Y7</f>
        <v>6.1203125000000007</v>
      </c>
      <c r="AX7" s="6">
        <f>AU7</f>
        <v>6.4096875000000004</v>
      </c>
      <c r="AY7" s="6">
        <f>AVERAGE(AW7:AX7)</f>
        <v>6.2650000000000006</v>
      </c>
      <c r="AZ7" s="6">
        <f>Z7</f>
        <v>0</v>
      </c>
      <c r="BA7" s="6">
        <f>AY7-AZ7</f>
        <v>6.2650000000000006</v>
      </c>
      <c r="BC7" s="22"/>
      <c r="BD7" s="22"/>
      <c r="BE7" s="20">
        <v>6</v>
      </c>
      <c r="BF7" s="20">
        <v>7.5</v>
      </c>
      <c r="BG7" s="20">
        <v>6.7</v>
      </c>
      <c r="BH7" s="20">
        <v>6</v>
      </c>
      <c r="BI7" s="20">
        <v>5.7</v>
      </c>
      <c r="BJ7" s="20">
        <v>6</v>
      </c>
      <c r="BK7" s="20">
        <v>8.1999999999999993</v>
      </c>
      <c r="BL7" s="20">
        <v>7.2</v>
      </c>
      <c r="BM7" s="4">
        <f>SUM(BE7:BL7)</f>
        <v>53.3</v>
      </c>
      <c r="BN7" s="13">
        <f>BM7/8</f>
        <v>6.6624999999999996</v>
      </c>
      <c r="BO7" s="20">
        <v>6.7</v>
      </c>
      <c r="BP7" s="5">
        <f>(BN7*0.75)+(BO7*0.25)</f>
        <v>6.6718749999999991</v>
      </c>
      <c r="BQ7" s="9"/>
      <c r="BR7" s="20">
        <v>5.7</v>
      </c>
      <c r="BS7" s="20">
        <v>1.6</v>
      </c>
      <c r="BT7" s="20">
        <v>7</v>
      </c>
      <c r="BU7" s="4">
        <f>(BS7*0.3)+(BT7*0.7)</f>
        <v>5.379999999999999</v>
      </c>
      <c r="BV7" s="20">
        <v>6.2</v>
      </c>
      <c r="BW7" s="6">
        <f>(BR7*0.25)+(BU7*0.5)+(BV7*0.25)</f>
        <v>5.6649999999999991</v>
      </c>
      <c r="BX7" s="6">
        <f>(BP7+BW7)/2</f>
        <v>6.1684374999999996</v>
      </c>
      <c r="BY7" s="20">
        <v>0</v>
      </c>
      <c r="BZ7" s="22"/>
      <c r="CA7" s="20">
        <v>5.3</v>
      </c>
      <c r="CB7" s="20">
        <v>6.5</v>
      </c>
      <c r="CC7" s="20">
        <v>7</v>
      </c>
      <c r="CD7" s="20">
        <v>6.8</v>
      </c>
      <c r="CE7" s="20">
        <v>6.3</v>
      </c>
      <c r="CF7" s="20">
        <v>4.8</v>
      </c>
      <c r="CG7" s="20">
        <v>6</v>
      </c>
      <c r="CH7" s="20">
        <v>6.5</v>
      </c>
      <c r="CI7" s="4">
        <f>SUM(CA7:CH7)</f>
        <v>49.2</v>
      </c>
      <c r="CJ7" s="13">
        <f>CI7/8</f>
        <v>6.15</v>
      </c>
      <c r="CK7" s="20">
        <v>7.3</v>
      </c>
      <c r="CL7" s="5">
        <f>(CJ7*0.75)+(CK7*0.25)</f>
        <v>6.4375000000000009</v>
      </c>
      <c r="CM7" s="9"/>
      <c r="CN7" s="20">
        <v>4.2</v>
      </c>
      <c r="CO7" s="20">
        <v>3.7</v>
      </c>
      <c r="CP7" s="20">
        <v>6.3</v>
      </c>
      <c r="CQ7" s="4">
        <f>(CO7*0.3)+(CP7*0.7)</f>
        <v>5.52</v>
      </c>
      <c r="CR7" s="20">
        <v>6.8</v>
      </c>
      <c r="CS7" s="6">
        <f>(CN7*0.25)+(CQ7*0.5)+(CR7*0.25)</f>
        <v>5.51</v>
      </c>
      <c r="CT7" s="6">
        <f>(CL7+CS7)/2</f>
        <v>5.9737500000000008</v>
      </c>
      <c r="CU7" s="22"/>
      <c r="CV7" s="6">
        <f>BX7</f>
        <v>6.1684374999999996</v>
      </c>
      <c r="CW7" s="6">
        <f>CT7</f>
        <v>5.9737500000000008</v>
      </c>
      <c r="CX7" s="6">
        <f>AVERAGE(CV7:CW7)</f>
        <v>6.0710937500000002</v>
      </c>
      <c r="CY7" s="6">
        <f>BY7</f>
        <v>0</v>
      </c>
      <c r="CZ7" s="6">
        <f>CX7-CY7</f>
        <v>6.0710937500000002</v>
      </c>
      <c r="DB7" s="22"/>
      <c r="DC7" s="22"/>
      <c r="DE7" s="6">
        <f>BA7</f>
        <v>6.2650000000000006</v>
      </c>
      <c r="DF7" s="6">
        <f>CZ7</f>
        <v>6.0710937500000002</v>
      </c>
      <c r="DG7" s="6">
        <f>AVERAGE(DE7:DF7)</f>
        <v>6.1680468749999999</v>
      </c>
      <c r="DH7">
        <v>2</v>
      </c>
    </row>
    <row r="8" spans="1:112" ht="14.25">
      <c r="A8" s="32">
        <v>23</v>
      </c>
      <c r="B8" s="32" t="s">
        <v>140</v>
      </c>
      <c r="C8" s="32" t="s">
        <v>117</v>
      </c>
      <c r="D8" s="32" t="s">
        <v>136</v>
      </c>
      <c r="E8" s="32" t="s">
        <v>116</v>
      </c>
      <c r="F8" s="20">
        <v>6.2</v>
      </c>
      <c r="G8" s="20">
        <v>7.2</v>
      </c>
      <c r="H8" s="20">
        <v>6.7</v>
      </c>
      <c r="I8" s="20">
        <v>6.7</v>
      </c>
      <c r="J8" s="20">
        <v>5</v>
      </c>
      <c r="K8" s="20">
        <v>6.2</v>
      </c>
      <c r="L8" s="20">
        <v>8.5</v>
      </c>
      <c r="M8" s="20">
        <v>6.3</v>
      </c>
      <c r="N8" s="4">
        <f t="shared" ref="N8:N9" si="0">SUM(F8:M8)</f>
        <v>52.8</v>
      </c>
      <c r="O8" s="13">
        <f t="shared" ref="O8:O9" si="1">N8/8</f>
        <v>6.6</v>
      </c>
      <c r="P8" s="20">
        <v>6.2</v>
      </c>
      <c r="Q8" s="5">
        <f t="shared" ref="Q8:Q9" si="2">(O8*0.75)+(P8*0.25)</f>
        <v>6.4999999999999991</v>
      </c>
      <c r="R8" s="9"/>
      <c r="S8" s="20">
        <v>6.2</v>
      </c>
      <c r="T8" s="20">
        <v>3.4</v>
      </c>
      <c r="U8" s="20">
        <v>6.6</v>
      </c>
      <c r="V8" s="4">
        <f t="shared" ref="V8:V9" si="3">(T8*0.3)+(U8*0.7)</f>
        <v>5.6399999999999988</v>
      </c>
      <c r="W8" s="20">
        <v>6</v>
      </c>
      <c r="X8" s="6">
        <f t="shared" ref="X8:X9" si="4">(S8*0.25)+(V8*0.5)+(W8*0.25)</f>
        <v>5.8699999999999992</v>
      </c>
      <c r="Y8" s="6">
        <f t="shared" ref="Y8:Y9" si="5">(Q8+X8)/2</f>
        <v>6.1849999999999987</v>
      </c>
      <c r="Z8" s="20">
        <v>0</v>
      </c>
      <c r="AA8" s="22"/>
      <c r="AB8" s="20">
        <v>6</v>
      </c>
      <c r="AC8" s="20">
        <v>6.8</v>
      </c>
      <c r="AD8" s="20">
        <v>6.5</v>
      </c>
      <c r="AE8" s="20">
        <v>7</v>
      </c>
      <c r="AF8" s="20">
        <v>5.8</v>
      </c>
      <c r="AG8" s="20">
        <v>5.5</v>
      </c>
      <c r="AH8" s="20">
        <v>7.5</v>
      </c>
      <c r="AI8" s="20">
        <v>6.5</v>
      </c>
      <c r="AJ8" s="4">
        <f t="shared" ref="AJ8:AJ9" si="6">SUM(AB8:AI8)</f>
        <v>51.6</v>
      </c>
      <c r="AK8" s="13">
        <f t="shared" ref="AK8:AK9" si="7">AJ8/8</f>
        <v>6.45</v>
      </c>
      <c r="AL8" s="20">
        <v>6.4</v>
      </c>
      <c r="AM8" s="5">
        <f t="shared" ref="AM8:AM9" si="8">(AK8*0.75)+(AL8*0.25)</f>
        <v>6.4375</v>
      </c>
      <c r="AN8" s="9"/>
      <c r="AO8" s="20">
        <v>5.6</v>
      </c>
      <c r="AP8" s="20">
        <v>5.5</v>
      </c>
      <c r="AQ8" s="20">
        <v>7.7</v>
      </c>
      <c r="AR8" s="4">
        <f t="shared" ref="AR8:AR9" si="9">(AP8*0.3)+(AQ8*0.7)</f>
        <v>7.0399999999999991</v>
      </c>
      <c r="AS8" s="20">
        <v>6.6</v>
      </c>
      <c r="AT8" s="6">
        <f t="shared" ref="AT8:AT9" si="10">(AO8*0.25)+(AR8*0.5)+(AS8*0.25)</f>
        <v>6.57</v>
      </c>
      <c r="AU8" s="6">
        <f t="shared" ref="AU8:AU9" si="11">(AM8+AT8)/2</f>
        <v>6.5037500000000001</v>
      </c>
      <c r="AV8" s="22"/>
      <c r="AW8" s="6">
        <f>Y8</f>
        <v>6.1849999999999987</v>
      </c>
      <c r="AX8" s="6">
        <f>AU8</f>
        <v>6.5037500000000001</v>
      </c>
      <c r="AY8" s="6">
        <f>AVERAGE(AW8:AX8)</f>
        <v>6.3443749999999994</v>
      </c>
      <c r="AZ8" s="6">
        <f>Z8</f>
        <v>0</v>
      </c>
      <c r="BA8" s="6">
        <f t="shared" ref="BA8:BA9" si="12">AY8-AZ8</f>
        <v>6.3443749999999994</v>
      </c>
      <c r="BC8" s="22"/>
      <c r="BD8" s="22"/>
      <c r="BE8" s="20">
        <v>6.5</v>
      </c>
      <c r="BF8" s="20">
        <v>7.5</v>
      </c>
      <c r="BG8" s="20">
        <v>6.8</v>
      </c>
      <c r="BH8" s="20">
        <v>6.5</v>
      </c>
      <c r="BI8" s="20">
        <v>5.7</v>
      </c>
      <c r="BJ8" s="20">
        <v>6.3</v>
      </c>
      <c r="BK8" s="20">
        <v>9.1999999999999993</v>
      </c>
      <c r="BL8" s="20">
        <v>6</v>
      </c>
      <c r="BM8" s="4">
        <f t="shared" ref="BM8:BM9" si="13">SUM(BE8:BL8)</f>
        <v>54.5</v>
      </c>
      <c r="BN8" s="13">
        <f t="shared" ref="BN8:BN9" si="14">BM8/8</f>
        <v>6.8125</v>
      </c>
      <c r="BO8" s="20">
        <v>6.4</v>
      </c>
      <c r="BP8" s="5">
        <f t="shared" ref="BP8:BP9" si="15">(BN8*0.75)+(BO8*0.25)</f>
        <v>6.7093749999999996</v>
      </c>
      <c r="BQ8" s="9"/>
      <c r="BR8" s="20">
        <v>6.3</v>
      </c>
      <c r="BS8" s="20">
        <v>5.6</v>
      </c>
      <c r="BT8" s="20">
        <v>6.7</v>
      </c>
      <c r="BU8" s="4">
        <f t="shared" ref="BU8:BU9" si="16">(BS8*0.3)+(BT8*0.7)</f>
        <v>6.3699999999999992</v>
      </c>
      <c r="BV8" s="20">
        <v>6.2</v>
      </c>
      <c r="BW8" s="6">
        <f t="shared" ref="BW8:BW9" si="17">(BR8*0.25)+(BU8*0.5)+(BV8*0.25)</f>
        <v>6.31</v>
      </c>
      <c r="BX8" s="6">
        <f t="shared" ref="BX8:BX9" si="18">(BP8+BW8)/2</f>
        <v>6.5096875000000001</v>
      </c>
      <c r="BY8" s="20">
        <v>0</v>
      </c>
      <c r="BZ8" s="22"/>
      <c r="CA8" s="20">
        <v>6.3</v>
      </c>
      <c r="CB8" s="20">
        <v>6.8</v>
      </c>
      <c r="CC8" s="20">
        <v>6.8</v>
      </c>
      <c r="CD8" s="20">
        <v>6.8</v>
      </c>
      <c r="CE8" s="20">
        <v>5.5</v>
      </c>
      <c r="CF8" s="20">
        <v>5.5</v>
      </c>
      <c r="CG8" s="20">
        <v>7</v>
      </c>
      <c r="CH8" s="20">
        <v>5.5</v>
      </c>
      <c r="CI8" s="4">
        <f t="shared" ref="CI8:CI9" si="19">SUM(CA8:CH8)</f>
        <v>50.2</v>
      </c>
      <c r="CJ8" s="13">
        <f t="shared" ref="CJ8:CJ9" si="20">CI8/8</f>
        <v>6.2750000000000004</v>
      </c>
      <c r="CK8" s="20">
        <v>6.5</v>
      </c>
      <c r="CL8" s="5">
        <f t="shared" ref="CL8:CL9" si="21">(CJ8*0.75)+(CK8*0.25)</f>
        <v>6.3312500000000007</v>
      </c>
      <c r="CM8" s="9"/>
      <c r="CN8" s="20">
        <v>5.6</v>
      </c>
      <c r="CO8" s="20">
        <v>4.5</v>
      </c>
      <c r="CP8" s="20">
        <v>7.5</v>
      </c>
      <c r="CQ8" s="4">
        <f t="shared" ref="CQ8:CQ9" si="22">(CO8*0.3)+(CP8*0.7)</f>
        <v>6.6</v>
      </c>
      <c r="CR8" s="20">
        <v>6.5</v>
      </c>
      <c r="CS8" s="6">
        <f t="shared" ref="CS8:CS9" si="23">(CN8*0.25)+(CQ8*0.5)+(CR8*0.25)</f>
        <v>6.3249999999999993</v>
      </c>
      <c r="CT8" s="6">
        <f t="shared" ref="CT8:CT9" si="24">(CL8+CS8)/2</f>
        <v>6.328125</v>
      </c>
      <c r="CU8" s="22"/>
      <c r="CV8" s="6">
        <f>BX8</f>
        <v>6.5096875000000001</v>
      </c>
      <c r="CW8" s="6">
        <f>CT8</f>
        <v>6.328125</v>
      </c>
      <c r="CX8" s="6">
        <f>AVERAGE(CV8:CW8)</f>
        <v>6.41890625</v>
      </c>
      <c r="CY8" s="6">
        <f>BY8</f>
        <v>0</v>
      </c>
      <c r="CZ8" s="6">
        <f t="shared" ref="CZ8:CZ9" si="25">CX8-CY8</f>
        <v>6.41890625</v>
      </c>
      <c r="DB8" s="22"/>
      <c r="DC8" s="22"/>
      <c r="DE8" s="6">
        <f>BA8</f>
        <v>6.3443749999999994</v>
      </c>
      <c r="DF8" s="6">
        <f t="shared" ref="DF8:DF9" si="26">CZ8</f>
        <v>6.41890625</v>
      </c>
      <c r="DG8" s="6">
        <f t="shared" ref="DG8:DG9" si="27">AVERAGE(DE8:DF8)</f>
        <v>6.3816406249999993</v>
      </c>
      <c r="DH8">
        <v>1</v>
      </c>
    </row>
    <row r="9" spans="1:112" ht="14.25">
      <c r="A9" s="32">
        <v>32</v>
      </c>
      <c r="B9" s="32" t="s">
        <v>141</v>
      </c>
      <c r="C9" s="32" t="s">
        <v>117</v>
      </c>
      <c r="D9" s="32" t="s">
        <v>136</v>
      </c>
      <c r="E9" s="32" t="s">
        <v>137</v>
      </c>
      <c r="F9" s="20">
        <v>5.7</v>
      </c>
      <c r="G9" s="20">
        <v>6.5</v>
      </c>
      <c r="H9" s="20">
        <v>6.3</v>
      </c>
      <c r="I9" s="20">
        <v>6.2</v>
      </c>
      <c r="J9" s="20">
        <v>6</v>
      </c>
      <c r="K9" s="20">
        <v>6.3</v>
      </c>
      <c r="L9" s="20">
        <v>5.2</v>
      </c>
      <c r="M9" s="20">
        <v>6.3</v>
      </c>
      <c r="N9" s="4">
        <f t="shared" si="0"/>
        <v>48.5</v>
      </c>
      <c r="O9" s="13">
        <f t="shared" si="1"/>
        <v>6.0625</v>
      </c>
      <c r="P9" s="20">
        <v>6.3</v>
      </c>
      <c r="Q9" s="5">
        <f t="shared" si="2"/>
        <v>6.1218750000000002</v>
      </c>
      <c r="R9" s="9"/>
      <c r="S9" s="20">
        <v>5.7</v>
      </c>
      <c r="T9" s="20">
        <v>1.2</v>
      </c>
      <c r="U9" s="20">
        <v>5.8</v>
      </c>
      <c r="V9" s="4">
        <f t="shared" si="3"/>
        <v>4.42</v>
      </c>
      <c r="W9" s="20">
        <v>6</v>
      </c>
      <c r="X9" s="6">
        <f t="shared" si="4"/>
        <v>5.1349999999999998</v>
      </c>
      <c r="Y9" s="6">
        <f t="shared" si="5"/>
        <v>5.6284375000000004</v>
      </c>
      <c r="Z9" s="20">
        <v>0</v>
      </c>
      <c r="AA9" s="22"/>
      <c r="AB9" s="20">
        <v>4.8</v>
      </c>
      <c r="AC9" s="20">
        <v>5.5</v>
      </c>
      <c r="AD9" s="20">
        <v>6.3</v>
      </c>
      <c r="AE9" s="20">
        <v>6</v>
      </c>
      <c r="AF9" s="20">
        <v>5.2</v>
      </c>
      <c r="AG9" s="20">
        <v>5</v>
      </c>
      <c r="AH9" s="20">
        <v>4.5</v>
      </c>
      <c r="AI9" s="20">
        <v>3</v>
      </c>
      <c r="AJ9" s="4">
        <f t="shared" si="6"/>
        <v>40.299999999999997</v>
      </c>
      <c r="AK9" s="13">
        <f t="shared" si="7"/>
        <v>5.0374999999999996</v>
      </c>
      <c r="AL9" s="20">
        <v>6.5</v>
      </c>
      <c r="AM9" s="5">
        <f t="shared" si="8"/>
        <v>5.4031249999999993</v>
      </c>
      <c r="AN9" s="9"/>
      <c r="AO9" s="20">
        <v>4.4000000000000004</v>
      </c>
      <c r="AP9" s="20">
        <v>3.3</v>
      </c>
      <c r="AQ9" s="20">
        <v>7.6</v>
      </c>
      <c r="AR9" s="4">
        <f t="shared" si="9"/>
        <v>6.31</v>
      </c>
      <c r="AS9" s="20">
        <v>6.5</v>
      </c>
      <c r="AT9" s="6">
        <f t="shared" si="10"/>
        <v>5.88</v>
      </c>
      <c r="AU9" s="6">
        <f t="shared" si="11"/>
        <v>5.6415624999999991</v>
      </c>
      <c r="AV9" s="22"/>
      <c r="AW9" s="6">
        <f>Y9</f>
        <v>5.6284375000000004</v>
      </c>
      <c r="AX9" s="6">
        <f>AU9</f>
        <v>5.6415624999999991</v>
      </c>
      <c r="AY9" s="6">
        <f>AVERAGE(AW9:AX9)</f>
        <v>5.6349999999999998</v>
      </c>
      <c r="AZ9" s="6">
        <f>Z9</f>
        <v>0</v>
      </c>
      <c r="BA9" s="6">
        <f t="shared" si="12"/>
        <v>5.6349999999999998</v>
      </c>
      <c r="BC9" s="22"/>
      <c r="BD9" s="22"/>
      <c r="BE9" s="20">
        <v>5.2</v>
      </c>
      <c r="BF9" s="20">
        <v>6.5</v>
      </c>
      <c r="BG9" s="20">
        <v>6</v>
      </c>
      <c r="BH9" s="20">
        <v>6.2</v>
      </c>
      <c r="BI9" s="20">
        <v>5.7</v>
      </c>
      <c r="BJ9" s="20">
        <v>6</v>
      </c>
      <c r="BK9" s="20">
        <v>7</v>
      </c>
      <c r="BL9" s="20">
        <v>5.5</v>
      </c>
      <c r="BM9" s="4">
        <f t="shared" si="13"/>
        <v>48.099999999999994</v>
      </c>
      <c r="BN9" s="13">
        <f t="shared" si="14"/>
        <v>6.0124999999999993</v>
      </c>
      <c r="BO9" s="20">
        <v>6.2</v>
      </c>
      <c r="BP9" s="5">
        <f t="shared" si="15"/>
        <v>6.0593749999999993</v>
      </c>
      <c r="BQ9" s="9"/>
      <c r="BR9" s="20">
        <v>5.2</v>
      </c>
      <c r="BS9" s="20">
        <v>1.6</v>
      </c>
      <c r="BT9" s="20">
        <v>6.5</v>
      </c>
      <c r="BU9" s="4">
        <f t="shared" si="16"/>
        <v>5.0299999999999994</v>
      </c>
      <c r="BV9" s="20">
        <v>6.2</v>
      </c>
      <c r="BW9" s="6">
        <f t="shared" si="17"/>
        <v>5.3649999999999993</v>
      </c>
      <c r="BX9" s="6">
        <f t="shared" si="18"/>
        <v>5.7121874999999989</v>
      </c>
      <c r="BY9" s="20">
        <v>0</v>
      </c>
      <c r="BZ9" s="22"/>
      <c r="CA9" s="20">
        <v>5.3</v>
      </c>
      <c r="CB9" s="20">
        <v>5.5</v>
      </c>
      <c r="CC9" s="20">
        <v>6.3</v>
      </c>
      <c r="CD9" s="20">
        <v>6.5</v>
      </c>
      <c r="CE9" s="20">
        <v>6</v>
      </c>
      <c r="CF9" s="20">
        <v>5.5</v>
      </c>
      <c r="CG9" s="20">
        <v>4</v>
      </c>
      <c r="CH9" s="20">
        <v>4.5</v>
      </c>
      <c r="CI9" s="4">
        <f t="shared" si="19"/>
        <v>43.6</v>
      </c>
      <c r="CJ9" s="13">
        <f t="shared" si="20"/>
        <v>5.45</v>
      </c>
      <c r="CK9" s="20">
        <v>6.5</v>
      </c>
      <c r="CL9" s="5">
        <f t="shared" si="21"/>
        <v>5.7125000000000004</v>
      </c>
      <c r="CM9" s="9"/>
      <c r="CN9" s="20">
        <v>4.5999999999999996</v>
      </c>
      <c r="CO9" s="20">
        <v>2</v>
      </c>
      <c r="CP9" s="20">
        <v>6.8</v>
      </c>
      <c r="CQ9" s="4">
        <f t="shared" si="22"/>
        <v>5.3599999999999994</v>
      </c>
      <c r="CR9" s="20">
        <v>6.5</v>
      </c>
      <c r="CS9" s="6">
        <f t="shared" si="23"/>
        <v>5.4550000000000001</v>
      </c>
      <c r="CT9" s="6">
        <f t="shared" si="24"/>
        <v>5.5837500000000002</v>
      </c>
      <c r="CU9" s="22"/>
      <c r="CV9" s="6">
        <f>BX9</f>
        <v>5.7121874999999989</v>
      </c>
      <c r="CW9" s="6">
        <f>CT9</f>
        <v>5.5837500000000002</v>
      </c>
      <c r="CX9" s="6">
        <f>AVERAGE(CV9:CW9)</f>
        <v>5.6479687499999995</v>
      </c>
      <c r="CY9" s="6">
        <f>BY9</f>
        <v>0</v>
      </c>
      <c r="CZ9" s="6">
        <f t="shared" si="25"/>
        <v>5.6479687499999995</v>
      </c>
      <c r="DB9" s="22"/>
      <c r="DC9" s="22"/>
      <c r="DE9" s="6">
        <f>BA9</f>
        <v>5.6349999999999998</v>
      </c>
      <c r="DF9" s="6">
        <f t="shared" si="26"/>
        <v>5.6479687499999995</v>
      </c>
      <c r="DG9" s="6">
        <f t="shared" si="27"/>
        <v>5.6414843749999992</v>
      </c>
      <c r="DH9">
        <v>3</v>
      </c>
    </row>
    <row r="18" spans="4:8" ht="14.25">
      <c r="D18" s="32"/>
      <c r="F18" s="32"/>
      <c r="H18" s="32"/>
    </row>
    <row r="19" spans="4:8" ht="14.25">
      <c r="D19" s="32"/>
      <c r="F19" s="32"/>
      <c r="H19" s="32"/>
    </row>
    <row r="20" spans="4:8" ht="14.25">
      <c r="D20" s="32"/>
      <c r="F20" s="32"/>
      <c r="H20" s="32"/>
    </row>
  </sheetData>
  <mergeCells count="18">
    <mergeCell ref="CN4:CS4"/>
    <mergeCell ref="DE4:DF4"/>
    <mergeCell ref="DE3:DH3"/>
    <mergeCell ref="CX3:CY3"/>
    <mergeCell ref="CV4:CW4"/>
    <mergeCell ref="AY3:AZ3"/>
    <mergeCell ref="BG1:BL1"/>
    <mergeCell ref="CC1:CJ1"/>
    <mergeCell ref="AW4:AX4"/>
    <mergeCell ref="BE4:BP4"/>
    <mergeCell ref="BR4:BW4"/>
    <mergeCell ref="CA4:CL4"/>
    <mergeCell ref="H1:M1"/>
    <mergeCell ref="F4:Q4"/>
    <mergeCell ref="AD1:AK1"/>
    <mergeCell ref="AB4:AM4"/>
    <mergeCell ref="AO4:AT4"/>
    <mergeCell ref="S4:X4"/>
  </mergeCells>
  <phoneticPr fontId="2" type="noConversion"/>
  <pageMargins left="0.75" right="0.75" top="1" bottom="1" header="0.5" footer="0.5"/>
  <pageSetup paperSize="9" scale="89" orientation="landscape" horizontalDpi="300" verticalDpi="300" r:id="rId1"/>
  <headerFooter alignWithMargins="0">
    <oddFooter>&amp;L&amp;A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"/>
  <sheetViews>
    <sheetView workbookViewId="0"/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2" width="5.7109375" customWidth="1"/>
    <col min="23" max="23" width="6.7109375" customWidth="1"/>
    <col min="24" max="24" width="5.7109375" customWidth="1"/>
    <col min="25" max="25" width="3.140625" customWidth="1"/>
    <col min="26" max="33" width="5.7109375" customWidth="1"/>
    <col min="34" max="34" width="7.5703125" customWidth="1"/>
    <col min="35" max="35" width="6.5703125" customWidth="1"/>
    <col min="36" max="37" width="5.7109375" customWidth="1"/>
    <col min="38" max="38" width="3.140625" customWidth="1"/>
    <col min="39" max="42" width="5.7109375" customWidth="1"/>
    <col min="43" max="43" width="6.7109375" customWidth="1"/>
    <col min="44" max="44" width="3.140625" customWidth="1"/>
    <col min="45" max="52" width="5.7109375" customWidth="1"/>
    <col min="53" max="53" width="7.5703125" customWidth="1"/>
    <col min="54" max="54" width="6.5703125" customWidth="1"/>
    <col min="55" max="56" width="5.7109375" customWidth="1"/>
    <col min="57" max="57" width="3.140625" customWidth="1"/>
    <col min="58" max="60" width="5.7109375" customWidth="1"/>
    <col min="61" max="62" width="6.7109375" customWidth="1"/>
    <col min="63" max="63" width="3.140625" customWidth="1"/>
    <col min="64" max="69" width="6.7109375" customWidth="1"/>
    <col min="70" max="70" width="11.42578125" customWidth="1"/>
  </cols>
  <sheetData>
    <row r="1" spans="1:70">
      <c r="A1" t="s">
        <v>46</v>
      </c>
      <c r="F1" t="s">
        <v>15</v>
      </c>
      <c r="H1" s="43"/>
      <c r="I1" s="43"/>
      <c r="J1" s="43"/>
      <c r="K1" s="43"/>
      <c r="L1" s="43"/>
      <c r="M1" s="43"/>
      <c r="R1" s="9"/>
      <c r="Y1" s="22"/>
      <c r="Z1" t="s">
        <v>16</v>
      </c>
      <c r="AB1" s="43"/>
      <c r="AC1" s="43"/>
      <c r="AD1" s="43"/>
      <c r="AE1" s="43"/>
      <c r="AF1" s="43"/>
      <c r="AG1" s="43"/>
      <c r="AL1" s="9"/>
      <c r="AR1" s="25"/>
      <c r="AS1" t="s">
        <v>17</v>
      </c>
      <c r="AV1" s="43"/>
      <c r="AW1" s="43"/>
      <c r="AX1" s="43"/>
      <c r="AY1" s="43"/>
      <c r="AZ1" s="43"/>
      <c r="BE1" s="9"/>
      <c r="BK1" s="22"/>
      <c r="BL1" s="7"/>
      <c r="BM1" s="7"/>
      <c r="BN1" s="7"/>
      <c r="BR1" s="7">
        <f ca="1">NOW()</f>
        <v>42155.582334837964</v>
      </c>
    </row>
    <row r="2" spans="1:70">
      <c r="A2" s="1" t="s">
        <v>47</v>
      </c>
      <c r="R2" s="9"/>
      <c r="Y2" s="22"/>
      <c r="AL2" s="9"/>
      <c r="AR2" s="25"/>
      <c r="BE2" s="9"/>
      <c r="BK2" s="22"/>
      <c r="BL2" s="8"/>
      <c r="BM2" s="8"/>
      <c r="BN2" s="8"/>
      <c r="BR2" s="8">
        <f ca="1">NOW()</f>
        <v>42155.582334837964</v>
      </c>
    </row>
    <row r="3" spans="1:70">
      <c r="A3" t="s">
        <v>67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9"/>
      <c r="S3" s="42" t="s">
        <v>12</v>
      </c>
      <c r="T3" s="42"/>
      <c r="U3" s="42"/>
      <c r="V3" s="42"/>
      <c r="Y3" s="22"/>
      <c r="Z3" s="42" t="s">
        <v>10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9"/>
      <c r="AM3" s="42" t="s">
        <v>12</v>
      </c>
      <c r="AN3" s="42"/>
      <c r="AO3" s="42"/>
      <c r="AP3" s="42"/>
      <c r="AR3" s="25"/>
      <c r="AS3" s="42" t="s">
        <v>10</v>
      </c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9"/>
      <c r="BF3" s="42" t="s">
        <v>12</v>
      </c>
      <c r="BG3" s="42"/>
      <c r="BH3" s="42"/>
      <c r="BI3" s="42"/>
      <c r="BK3" s="22"/>
      <c r="BL3" s="42" t="s">
        <v>42</v>
      </c>
      <c r="BM3" s="43"/>
      <c r="BN3" s="43"/>
      <c r="BO3" s="43"/>
      <c r="BP3" s="3"/>
      <c r="BQ3" s="3"/>
    </row>
    <row r="4" spans="1:70">
      <c r="O4" s="2" t="s">
        <v>39</v>
      </c>
      <c r="P4" t="s">
        <v>2</v>
      </c>
      <c r="R4" s="24"/>
      <c r="W4" s="2" t="s">
        <v>41</v>
      </c>
      <c r="X4" s="2"/>
      <c r="Y4" s="22"/>
      <c r="AI4" s="2" t="s">
        <v>39</v>
      </c>
      <c r="AJ4" t="s">
        <v>2</v>
      </c>
      <c r="AL4" s="24"/>
      <c r="AQ4" s="2" t="s">
        <v>41</v>
      </c>
      <c r="AR4" s="23"/>
      <c r="BB4" s="2" t="s">
        <v>39</v>
      </c>
      <c r="BC4" t="s">
        <v>2</v>
      </c>
      <c r="BE4" s="24"/>
      <c r="BJ4" s="2" t="s">
        <v>41</v>
      </c>
      <c r="BK4" s="23"/>
      <c r="BL4" s="2"/>
      <c r="BM4" s="2"/>
      <c r="BN4" s="2"/>
      <c r="BO4" s="2"/>
      <c r="BP4" s="2" t="s">
        <v>98</v>
      </c>
      <c r="BQ4" s="2" t="s">
        <v>41</v>
      </c>
    </row>
    <row r="5" spans="1:70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69</v>
      </c>
      <c r="I5" s="2" t="s">
        <v>83</v>
      </c>
      <c r="J5" s="2" t="s">
        <v>70</v>
      </c>
      <c r="K5" s="2" t="s">
        <v>71</v>
      </c>
      <c r="L5" s="2" t="s">
        <v>28</v>
      </c>
      <c r="M5" s="2" t="s">
        <v>72</v>
      </c>
      <c r="N5" s="2" t="s">
        <v>37</v>
      </c>
      <c r="O5" s="2" t="s">
        <v>54</v>
      </c>
      <c r="P5" s="2" t="s">
        <v>40</v>
      </c>
      <c r="Q5" s="2" t="s">
        <v>9</v>
      </c>
      <c r="R5" s="24"/>
      <c r="S5" s="2" t="s">
        <v>55</v>
      </c>
      <c r="T5" s="2" t="s">
        <v>64</v>
      </c>
      <c r="U5" s="2" t="s">
        <v>109</v>
      </c>
      <c r="V5" s="2" t="s">
        <v>37</v>
      </c>
      <c r="W5" s="2" t="s">
        <v>14</v>
      </c>
      <c r="X5" s="2" t="s">
        <v>58</v>
      </c>
      <c r="Y5" s="23"/>
      <c r="Z5" s="2" t="s">
        <v>8</v>
      </c>
      <c r="AA5" s="2" t="s">
        <v>60</v>
      </c>
      <c r="AB5" s="2" t="s">
        <v>69</v>
      </c>
      <c r="AC5" s="2" t="s">
        <v>83</v>
      </c>
      <c r="AD5" s="2" t="s">
        <v>70</v>
      </c>
      <c r="AE5" s="2" t="s">
        <v>71</v>
      </c>
      <c r="AF5" s="2" t="s">
        <v>28</v>
      </c>
      <c r="AG5" s="2" t="s">
        <v>72</v>
      </c>
      <c r="AH5" s="2" t="s">
        <v>37</v>
      </c>
      <c r="AI5" s="2" t="s">
        <v>54</v>
      </c>
      <c r="AJ5" s="2" t="s">
        <v>40</v>
      </c>
      <c r="AK5" s="2" t="s">
        <v>9</v>
      </c>
      <c r="AL5" s="24"/>
      <c r="AM5" s="2" t="s">
        <v>55</v>
      </c>
      <c r="AN5" s="2" t="s">
        <v>64</v>
      </c>
      <c r="AO5" s="2" t="s">
        <v>109</v>
      </c>
      <c r="AP5" s="2" t="s">
        <v>37</v>
      </c>
      <c r="AQ5" s="2" t="s">
        <v>14</v>
      </c>
      <c r="AR5" s="23"/>
      <c r="AS5" s="2" t="s">
        <v>8</v>
      </c>
      <c r="AT5" s="2" t="s">
        <v>60</v>
      </c>
      <c r="AU5" s="2" t="s">
        <v>69</v>
      </c>
      <c r="AV5" s="2" t="s">
        <v>83</v>
      </c>
      <c r="AW5" s="2" t="s">
        <v>70</v>
      </c>
      <c r="AX5" s="2" t="s">
        <v>71</v>
      </c>
      <c r="AY5" s="2" t="s">
        <v>28</v>
      </c>
      <c r="AZ5" s="2" t="s">
        <v>72</v>
      </c>
      <c r="BA5" s="2" t="s">
        <v>37</v>
      </c>
      <c r="BB5" s="2" t="s">
        <v>54</v>
      </c>
      <c r="BC5" s="2" t="s">
        <v>40</v>
      </c>
      <c r="BD5" s="2" t="s">
        <v>9</v>
      </c>
      <c r="BE5" s="24"/>
      <c r="BF5" s="2" t="s">
        <v>55</v>
      </c>
      <c r="BG5" s="2" t="s">
        <v>64</v>
      </c>
      <c r="BH5" s="2" t="s">
        <v>109</v>
      </c>
      <c r="BI5" s="2" t="s">
        <v>37</v>
      </c>
      <c r="BJ5" s="2" t="s">
        <v>14</v>
      </c>
      <c r="BK5" s="23"/>
      <c r="BL5" s="2" t="s">
        <v>19</v>
      </c>
      <c r="BM5" s="2" t="s">
        <v>20</v>
      </c>
      <c r="BN5" s="2" t="s">
        <v>21</v>
      </c>
      <c r="BO5" s="2" t="s">
        <v>43</v>
      </c>
      <c r="BP5" s="2" t="s">
        <v>108</v>
      </c>
      <c r="BQ5" s="2" t="s">
        <v>14</v>
      </c>
      <c r="BR5" s="2" t="s">
        <v>27</v>
      </c>
    </row>
    <row r="6" spans="1:70">
      <c r="R6" s="9"/>
      <c r="Y6" s="22"/>
      <c r="AL6" s="9"/>
      <c r="AR6" s="25"/>
      <c r="BE6" s="9"/>
      <c r="BK6" s="22"/>
    </row>
    <row r="7" spans="1:70">
      <c r="A7">
        <v>1</v>
      </c>
      <c r="B7" t="s">
        <v>23</v>
      </c>
      <c r="C7" s="9"/>
      <c r="D7" s="9"/>
      <c r="E7" s="9"/>
      <c r="F7" s="20">
        <v>6</v>
      </c>
      <c r="G7" s="20">
        <v>7</v>
      </c>
      <c r="H7" s="20">
        <v>3</v>
      </c>
      <c r="I7" s="20">
        <v>6</v>
      </c>
      <c r="J7" s="20">
        <v>5.7</v>
      </c>
      <c r="K7" s="20">
        <v>6</v>
      </c>
      <c r="L7" s="20">
        <v>7</v>
      </c>
      <c r="M7" s="20">
        <v>5</v>
      </c>
      <c r="N7" s="5">
        <f t="shared" ref="N7:N12" si="0">SUM(F7:M7)</f>
        <v>45.7</v>
      </c>
      <c r="O7" s="16"/>
      <c r="P7" s="16"/>
      <c r="Q7" s="16"/>
      <c r="R7" s="9"/>
      <c r="S7" s="10"/>
      <c r="T7" s="10"/>
      <c r="U7" s="10"/>
      <c r="V7" s="11"/>
      <c r="W7" s="11"/>
      <c r="X7" s="11"/>
      <c r="Y7" s="22"/>
      <c r="Z7" s="20"/>
      <c r="AA7" s="20"/>
      <c r="AB7" s="20"/>
      <c r="AC7" s="20"/>
      <c r="AD7" s="20"/>
      <c r="AE7" s="20"/>
      <c r="AF7" s="20"/>
      <c r="AG7" s="20"/>
      <c r="AH7" s="5">
        <f t="shared" ref="AH7:AH12" si="1">SUM(Z7:AG7)</f>
        <v>0</v>
      </c>
      <c r="AI7" s="16"/>
      <c r="AJ7" s="16"/>
      <c r="AK7" s="16"/>
      <c r="AL7" s="9"/>
      <c r="AM7" s="10"/>
      <c r="AN7" s="10"/>
      <c r="AO7" s="10"/>
      <c r="AP7" s="11"/>
      <c r="AQ7" s="11"/>
      <c r="AR7" s="26"/>
      <c r="AS7" s="20"/>
      <c r="AT7" s="20"/>
      <c r="AU7" s="20"/>
      <c r="AV7" s="20"/>
      <c r="AW7" s="20"/>
      <c r="AX7" s="20"/>
      <c r="AY7" s="20"/>
      <c r="AZ7" s="20"/>
      <c r="BA7" s="5">
        <f t="shared" ref="BA7:BA12" si="2">SUM(AS7:AZ7)</f>
        <v>0</v>
      </c>
      <c r="BB7" s="16"/>
      <c r="BC7" s="16"/>
      <c r="BD7" s="16"/>
      <c r="BE7" s="9"/>
      <c r="BF7" s="10"/>
      <c r="BG7" s="10"/>
      <c r="BH7" s="10"/>
      <c r="BI7" s="11"/>
      <c r="BJ7" s="11"/>
      <c r="BK7" s="28"/>
      <c r="BL7" s="11"/>
      <c r="BM7" s="11"/>
      <c r="BN7" s="11"/>
      <c r="BO7" s="11"/>
      <c r="BP7" s="11"/>
      <c r="BQ7" s="11"/>
      <c r="BR7" s="9"/>
    </row>
    <row r="8" spans="1:70">
      <c r="A8">
        <v>2</v>
      </c>
      <c r="B8" t="s">
        <v>32</v>
      </c>
      <c r="C8" s="9"/>
      <c r="D8" s="9"/>
      <c r="E8" s="9"/>
      <c r="F8" s="20">
        <v>5</v>
      </c>
      <c r="G8" s="20">
        <v>7</v>
      </c>
      <c r="H8" s="20">
        <v>8</v>
      </c>
      <c r="I8" s="20">
        <v>5</v>
      </c>
      <c r="J8" s="20">
        <v>4.8</v>
      </c>
      <c r="K8" s="20">
        <v>5.5</v>
      </c>
      <c r="L8" s="20">
        <v>4</v>
      </c>
      <c r="M8" s="20">
        <v>5</v>
      </c>
      <c r="N8" s="5">
        <f t="shared" si="0"/>
        <v>44.3</v>
      </c>
      <c r="O8" s="16"/>
      <c r="P8" s="16"/>
      <c r="Q8" s="16"/>
      <c r="R8" s="9"/>
      <c r="S8" s="9"/>
      <c r="T8" s="9"/>
      <c r="U8" s="9"/>
      <c r="V8" s="9"/>
      <c r="W8" s="9"/>
      <c r="X8" s="9"/>
      <c r="Y8" s="22"/>
      <c r="Z8" s="20"/>
      <c r="AA8" s="20"/>
      <c r="AB8" s="20"/>
      <c r="AC8" s="20"/>
      <c r="AD8" s="20"/>
      <c r="AE8" s="20"/>
      <c r="AF8" s="20"/>
      <c r="AG8" s="20"/>
      <c r="AH8" s="5">
        <f t="shared" si="1"/>
        <v>0</v>
      </c>
      <c r="AI8" s="16"/>
      <c r="AJ8" s="16"/>
      <c r="AK8" s="16"/>
      <c r="AL8" s="9"/>
      <c r="AM8" s="9"/>
      <c r="AN8" s="9"/>
      <c r="AO8" s="9"/>
      <c r="AP8" s="9"/>
      <c r="AQ8" s="9"/>
      <c r="AR8" s="25"/>
      <c r="AS8" s="20"/>
      <c r="AT8" s="20"/>
      <c r="AU8" s="20"/>
      <c r="AV8" s="20"/>
      <c r="AW8" s="20"/>
      <c r="AX8" s="20"/>
      <c r="AY8" s="20"/>
      <c r="AZ8" s="20"/>
      <c r="BA8" s="5">
        <f t="shared" si="2"/>
        <v>0</v>
      </c>
      <c r="BB8" s="16"/>
      <c r="BC8" s="16"/>
      <c r="BD8" s="16"/>
      <c r="BE8" s="9"/>
      <c r="BF8" s="9"/>
      <c r="BG8" s="9"/>
      <c r="BH8" s="9"/>
      <c r="BI8" s="9"/>
      <c r="BJ8" s="9"/>
      <c r="BK8" s="22"/>
      <c r="BL8" s="9"/>
      <c r="BM8" s="9"/>
      <c r="BN8" s="9"/>
      <c r="BO8" s="9"/>
      <c r="BP8" s="9"/>
      <c r="BQ8" s="9"/>
      <c r="BR8" s="9"/>
    </row>
    <row r="9" spans="1:70">
      <c r="A9">
        <v>3</v>
      </c>
      <c r="B9" t="s">
        <v>33</v>
      </c>
      <c r="C9" s="9"/>
      <c r="D9" s="9"/>
      <c r="E9" s="9"/>
      <c r="F9" s="20">
        <v>5.5</v>
      </c>
      <c r="G9" s="20">
        <v>5.4</v>
      </c>
      <c r="H9" s="20">
        <v>6.7</v>
      </c>
      <c r="I9" s="20">
        <v>2</v>
      </c>
      <c r="J9" s="20">
        <v>3.6</v>
      </c>
      <c r="K9" s="20">
        <v>4.7</v>
      </c>
      <c r="L9" s="20">
        <v>5.5</v>
      </c>
      <c r="M9" s="20">
        <v>3.4</v>
      </c>
      <c r="N9" s="5">
        <f t="shared" si="0"/>
        <v>36.800000000000004</v>
      </c>
      <c r="O9" s="16"/>
      <c r="P9" s="16"/>
      <c r="Q9" s="16"/>
      <c r="R9" s="9"/>
      <c r="S9" s="9"/>
      <c r="T9" s="9"/>
      <c r="U9" s="9"/>
      <c r="V9" s="9"/>
      <c r="W9" s="9"/>
      <c r="X9" s="9"/>
      <c r="Y9" s="22"/>
      <c r="Z9" s="20"/>
      <c r="AA9" s="20"/>
      <c r="AB9" s="20"/>
      <c r="AC9" s="20"/>
      <c r="AD9" s="20"/>
      <c r="AE9" s="20"/>
      <c r="AF9" s="20"/>
      <c r="AG9" s="20"/>
      <c r="AH9" s="5">
        <f t="shared" si="1"/>
        <v>0</v>
      </c>
      <c r="AI9" s="16"/>
      <c r="AJ9" s="16"/>
      <c r="AK9" s="16"/>
      <c r="AL9" s="9"/>
      <c r="AM9" s="9"/>
      <c r="AN9" s="9"/>
      <c r="AO9" s="9"/>
      <c r="AP9" s="9"/>
      <c r="AQ9" s="9"/>
      <c r="AR9" s="25"/>
      <c r="AS9" s="20"/>
      <c r="AT9" s="20"/>
      <c r="AU9" s="20"/>
      <c r="AV9" s="20"/>
      <c r="AW9" s="20"/>
      <c r="AX9" s="20"/>
      <c r="AY9" s="20"/>
      <c r="AZ9" s="20"/>
      <c r="BA9" s="5">
        <f t="shared" si="2"/>
        <v>0</v>
      </c>
      <c r="BB9" s="16"/>
      <c r="BC9" s="16"/>
      <c r="BD9" s="16"/>
      <c r="BE9" s="9"/>
      <c r="BF9" s="9"/>
      <c r="BG9" s="9"/>
      <c r="BH9" s="9"/>
      <c r="BI9" s="9"/>
      <c r="BJ9" s="9"/>
      <c r="BK9" s="22"/>
      <c r="BL9" s="9"/>
      <c r="BM9" s="9"/>
      <c r="BN9" s="9"/>
      <c r="BO9" s="9"/>
      <c r="BP9" s="9"/>
      <c r="BQ9" s="9"/>
      <c r="BR9" s="9"/>
    </row>
    <row r="10" spans="1:70">
      <c r="A10">
        <v>4</v>
      </c>
      <c r="B10" t="s">
        <v>34</v>
      </c>
      <c r="C10" s="9"/>
      <c r="D10" s="9"/>
      <c r="E10" s="9"/>
      <c r="F10" s="20">
        <v>5</v>
      </c>
      <c r="G10" s="20">
        <v>6</v>
      </c>
      <c r="H10" s="20">
        <v>1</v>
      </c>
      <c r="I10" s="20">
        <v>6</v>
      </c>
      <c r="J10" s="20">
        <v>7</v>
      </c>
      <c r="K10" s="20">
        <v>5.6</v>
      </c>
      <c r="L10" s="20">
        <v>5</v>
      </c>
      <c r="M10" s="20">
        <v>6.7</v>
      </c>
      <c r="N10" s="5">
        <f t="shared" si="0"/>
        <v>42.300000000000004</v>
      </c>
      <c r="O10" s="16"/>
      <c r="P10" s="16"/>
      <c r="Q10" s="16"/>
      <c r="R10" s="9"/>
      <c r="S10" s="9"/>
      <c r="T10" s="9"/>
      <c r="U10" s="9"/>
      <c r="V10" s="9"/>
      <c r="W10" s="9"/>
      <c r="X10" s="9"/>
      <c r="Y10" s="22"/>
      <c r="Z10" s="20"/>
      <c r="AA10" s="20"/>
      <c r="AB10" s="20"/>
      <c r="AC10" s="20"/>
      <c r="AD10" s="20"/>
      <c r="AE10" s="20"/>
      <c r="AF10" s="20"/>
      <c r="AG10" s="20"/>
      <c r="AH10" s="5">
        <f t="shared" si="1"/>
        <v>0</v>
      </c>
      <c r="AI10" s="16"/>
      <c r="AJ10" s="16"/>
      <c r="AK10" s="16"/>
      <c r="AL10" s="9"/>
      <c r="AM10" s="9"/>
      <c r="AN10" s="9"/>
      <c r="AO10" s="9"/>
      <c r="AP10" s="9"/>
      <c r="AQ10" s="9"/>
      <c r="AR10" s="25"/>
      <c r="AS10" s="20"/>
      <c r="AT10" s="20"/>
      <c r="AU10" s="20"/>
      <c r="AV10" s="20"/>
      <c r="AW10" s="20"/>
      <c r="AX10" s="20"/>
      <c r="AY10" s="20"/>
      <c r="AZ10" s="20"/>
      <c r="BA10" s="5">
        <f t="shared" si="2"/>
        <v>0</v>
      </c>
      <c r="BB10" s="16"/>
      <c r="BC10" s="16"/>
      <c r="BD10" s="16"/>
      <c r="BE10" s="9"/>
      <c r="BF10" s="9"/>
      <c r="BG10" s="9"/>
      <c r="BH10" s="9"/>
      <c r="BI10" s="9"/>
      <c r="BJ10" s="9"/>
      <c r="BK10" s="22"/>
      <c r="BL10" s="9"/>
      <c r="BM10" s="9"/>
      <c r="BN10" s="9"/>
      <c r="BO10" s="9"/>
      <c r="BP10" s="9"/>
      <c r="BQ10" s="9"/>
      <c r="BR10" s="9"/>
    </row>
    <row r="11" spans="1:70">
      <c r="A11">
        <v>5</v>
      </c>
      <c r="B11" t="s">
        <v>36</v>
      </c>
      <c r="C11" s="9"/>
      <c r="D11" s="9"/>
      <c r="E11" s="9"/>
      <c r="F11" s="20">
        <v>2</v>
      </c>
      <c r="G11" s="20">
        <v>5</v>
      </c>
      <c r="H11" s="20">
        <v>3</v>
      </c>
      <c r="I11" s="20">
        <v>7</v>
      </c>
      <c r="J11" s="20">
        <v>5.6</v>
      </c>
      <c r="K11" s="20">
        <v>6</v>
      </c>
      <c r="L11" s="20">
        <v>9</v>
      </c>
      <c r="M11" s="20">
        <v>3</v>
      </c>
      <c r="N11" s="5">
        <f t="shared" si="0"/>
        <v>40.6</v>
      </c>
      <c r="O11" s="16"/>
      <c r="P11" s="16"/>
      <c r="Q11" s="16"/>
      <c r="R11" s="9"/>
      <c r="S11" s="9"/>
      <c r="T11" s="9"/>
      <c r="U11" s="9"/>
      <c r="V11" s="9"/>
      <c r="W11" s="9"/>
      <c r="X11" s="9"/>
      <c r="Y11" s="22"/>
      <c r="Z11" s="20"/>
      <c r="AA11" s="20"/>
      <c r="AB11" s="20"/>
      <c r="AC11" s="20"/>
      <c r="AD11" s="20"/>
      <c r="AE11" s="20"/>
      <c r="AF11" s="20"/>
      <c r="AG11" s="20"/>
      <c r="AH11" s="5">
        <f t="shared" si="1"/>
        <v>0</v>
      </c>
      <c r="AI11" s="16"/>
      <c r="AJ11" s="16"/>
      <c r="AK11" s="16"/>
      <c r="AL11" s="9"/>
      <c r="AM11" s="9"/>
      <c r="AN11" s="9"/>
      <c r="AO11" s="9"/>
      <c r="AP11" s="9"/>
      <c r="AQ11" s="9"/>
      <c r="AR11" s="25"/>
      <c r="AS11" s="20"/>
      <c r="AT11" s="20"/>
      <c r="AU11" s="20"/>
      <c r="AV11" s="20"/>
      <c r="AW11" s="20"/>
      <c r="AX11" s="20"/>
      <c r="AY11" s="20"/>
      <c r="AZ11" s="20"/>
      <c r="BA11" s="5">
        <f t="shared" si="2"/>
        <v>0</v>
      </c>
      <c r="BB11" s="16"/>
      <c r="BC11" s="16"/>
      <c r="BD11" s="16"/>
      <c r="BE11" s="9"/>
      <c r="BF11" s="9"/>
      <c r="BG11" s="9"/>
      <c r="BH11" s="9"/>
      <c r="BI11" s="9"/>
      <c r="BJ11" s="9"/>
      <c r="BK11" s="22"/>
      <c r="BL11" s="9"/>
      <c r="BM11" s="9"/>
      <c r="BN11" s="9"/>
      <c r="BO11" s="9"/>
      <c r="BP11" s="9"/>
      <c r="BQ11" s="9"/>
      <c r="BR11" s="9"/>
    </row>
    <row r="12" spans="1:70">
      <c r="A12">
        <v>6</v>
      </c>
      <c r="B12" t="s">
        <v>35</v>
      </c>
      <c r="C12" s="9"/>
      <c r="D12" s="9"/>
      <c r="E12" s="9"/>
      <c r="F12" s="20">
        <v>3</v>
      </c>
      <c r="G12" s="20">
        <v>4</v>
      </c>
      <c r="H12" s="20">
        <v>5</v>
      </c>
      <c r="I12" s="20">
        <v>4</v>
      </c>
      <c r="J12" s="20">
        <v>4</v>
      </c>
      <c r="K12" s="20">
        <v>4.5</v>
      </c>
      <c r="L12" s="20">
        <v>5</v>
      </c>
      <c r="M12" s="20">
        <v>6</v>
      </c>
      <c r="N12" s="5">
        <f t="shared" si="0"/>
        <v>35.5</v>
      </c>
      <c r="O12" s="16"/>
      <c r="P12" s="16"/>
      <c r="Q12" s="16"/>
      <c r="R12" s="9"/>
      <c r="S12" s="9"/>
      <c r="T12" s="9"/>
      <c r="U12" s="9"/>
      <c r="V12" s="9"/>
      <c r="W12" s="9"/>
      <c r="X12" s="9"/>
      <c r="Y12" s="22"/>
      <c r="Z12" s="20"/>
      <c r="AA12" s="20"/>
      <c r="AB12" s="20"/>
      <c r="AC12" s="20"/>
      <c r="AD12" s="20"/>
      <c r="AE12" s="20"/>
      <c r="AF12" s="20"/>
      <c r="AG12" s="20"/>
      <c r="AH12" s="5">
        <f t="shared" si="1"/>
        <v>0</v>
      </c>
      <c r="AI12" s="16"/>
      <c r="AJ12" s="16"/>
      <c r="AK12" s="16"/>
      <c r="AL12" s="9"/>
      <c r="AM12" s="9"/>
      <c r="AN12" s="9"/>
      <c r="AO12" s="9"/>
      <c r="AP12" s="9"/>
      <c r="AQ12" s="9"/>
      <c r="AR12" s="25"/>
      <c r="AS12" s="20"/>
      <c r="AT12" s="20"/>
      <c r="AU12" s="20"/>
      <c r="AV12" s="20"/>
      <c r="AW12" s="20"/>
      <c r="AX12" s="20"/>
      <c r="AY12" s="20"/>
      <c r="AZ12" s="20"/>
      <c r="BA12" s="5">
        <f t="shared" si="2"/>
        <v>0</v>
      </c>
      <c r="BB12" s="16"/>
      <c r="BC12" s="16"/>
      <c r="BD12" s="16"/>
      <c r="BE12" s="9"/>
      <c r="BF12" s="9"/>
      <c r="BG12" s="9"/>
      <c r="BH12" s="9"/>
      <c r="BI12" s="9"/>
      <c r="BJ12" s="9"/>
      <c r="BK12" s="22"/>
      <c r="BL12" s="9"/>
      <c r="BM12" s="9"/>
      <c r="BN12" s="9"/>
      <c r="BO12" s="9"/>
      <c r="BP12" s="9"/>
      <c r="BQ12" s="9"/>
      <c r="BR12" s="9"/>
    </row>
    <row r="13" spans="1:70">
      <c r="A13" s="15" t="s">
        <v>31</v>
      </c>
      <c r="B13" t="s">
        <v>29</v>
      </c>
      <c r="C13" t="s">
        <v>24</v>
      </c>
      <c r="D13" t="s">
        <v>25</v>
      </c>
      <c r="E13" t="s">
        <v>26</v>
      </c>
      <c r="F13" s="9"/>
      <c r="G13" s="9"/>
      <c r="H13" s="9"/>
      <c r="I13" s="9"/>
      <c r="J13" s="9"/>
      <c r="K13" s="9"/>
      <c r="L13" s="9" t="s">
        <v>38</v>
      </c>
      <c r="M13" s="9"/>
      <c r="N13" s="6">
        <f>SUM(N7:N12)</f>
        <v>245.20000000000002</v>
      </c>
      <c r="O13" s="6">
        <f>(N13/6)/8</f>
        <v>5.1083333333333334</v>
      </c>
      <c r="P13" s="20">
        <v>6.5</v>
      </c>
      <c r="Q13" s="6">
        <f>(O13*0.75)+(P13*0.25)</f>
        <v>5.4562499999999998</v>
      </c>
      <c r="R13" s="9"/>
      <c r="S13" s="20">
        <v>4.5</v>
      </c>
      <c r="T13" s="20">
        <v>6</v>
      </c>
      <c r="U13" s="20">
        <v>6.5</v>
      </c>
      <c r="V13" s="6">
        <f>(S13*0.25)+(T13*0.5)+(U13*0.25)</f>
        <v>5.75</v>
      </c>
      <c r="W13" s="6">
        <f>(Q13+V13)/2</f>
        <v>5.6031250000000004</v>
      </c>
      <c r="X13" s="27">
        <v>1</v>
      </c>
      <c r="Y13" s="22"/>
      <c r="Z13" s="9"/>
      <c r="AA13" s="9"/>
      <c r="AB13" s="9"/>
      <c r="AC13" s="9"/>
      <c r="AD13" s="9"/>
      <c r="AE13" s="9"/>
      <c r="AF13" s="9" t="s">
        <v>38</v>
      </c>
      <c r="AG13" s="9"/>
      <c r="AH13" s="6">
        <f>SUM(AH7:AH12)</f>
        <v>0</v>
      </c>
      <c r="AI13" s="6">
        <f>(AH13/6)/8</f>
        <v>0</v>
      </c>
      <c r="AJ13" s="20"/>
      <c r="AK13" s="6">
        <f>(AI13*0.75)+(AJ13*0.25)</f>
        <v>0</v>
      </c>
      <c r="AL13" s="9"/>
      <c r="AM13" s="20"/>
      <c r="AN13" s="20"/>
      <c r="AO13" s="20"/>
      <c r="AP13" s="6">
        <f>(AM13*0.25)+(AN13*0.5)+(AO13*0.25)</f>
        <v>0</v>
      </c>
      <c r="AQ13" s="6">
        <f>(AK13+AP13)/2</f>
        <v>0</v>
      </c>
      <c r="AR13" s="25"/>
      <c r="AS13" s="9"/>
      <c r="AT13" s="9"/>
      <c r="AU13" s="9"/>
      <c r="AV13" s="9"/>
      <c r="AW13" s="9"/>
      <c r="AX13" s="9"/>
      <c r="AY13" s="9" t="s">
        <v>38</v>
      </c>
      <c r="AZ13" s="9"/>
      <c r="BA13" s="6">
        <f>SUM(BA7:BA12)</f>
        <v>0</v>
      </c>
      <c r="BB13" s="6">
        <f>(BA13/6)/8</f>
        <v>0</v>
      </c>
      <c r="BC13" s="20"/>
      <c r="BD13" s="6">
        <f>(BB13*0.75)+(BC13*0.25)</f>
        <v>0</v>
      </c>
      <c r="BE13" s="9"/>
      <c r="BF13" s="20"/>
      <c r="BG13" s="20"/>
      <c r="BH13" s="20"/>
      <c r="BI13" s="6">
        <f>(BF13*0.25)+(BG13*0.5)+(BH13*0.25)</f>
        <v>0</v>
      </c>
      <c r="BJ13" s="6">
        <f>(BD13+BI13)/2</f>
        <v>0</v>
      </c>
      <c r="BK13" s="28"/>
      <c r="BL13" s="6">
        <f>W13</f>
        <v>5.6031250000000004</v>
      </c>
      <c r="BM13" s="6">
        <f>AQ13</f>
        <v>0</v>
      </c>
      <c r="BN13" s="6">
        <f>BJ13</f>
        <v>0</v>
      </c>
      <c r="BO13" s="6">
        <f>AVERAGE(BL13:BN13)</f>
        <v>1.8677083333333335</v>
      </c>
      <c r="BP13" s="6">
        <f>X13</f>
        <v>1</v>
      </c>
      <c r="BQ13" s="6">
        <f>BO13-BP13</f>
        <v>0.86770833333333353</v>
      </c>
    </row>
    <row r="14" spans="1:70"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7" spans="2:2">
      <c r="B17" t="s">
        <v>68</v>
      </c>
    </row>
    <row r="19" spans="2:2">
      <c r="B19" s="17" t="s">
        <v>30</v>
      </c>
    </row>
  </sheetData>
  <mergeCells count="10">
    <mergeCell ref="S3:V3"/>
    <mergeCell ref="F3:Q3"/>
    <mergeCell ref="H1:M1"/>
    <mergeCell ref="BL3:BO3"/>
    <mergeCell ref="Z3:AK3"/>
    <mergeCell ref="AM3:AP3"/>
    <mergeCell ref="AS3:BD3"/>
    <mergeCell ref="BF3:BI3"/>
    <mergeCell ref="AB1:AG1"/>
    <mergeCell ref="AV1:AZ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9"/>
  <sheetViews>
    <sheetView workbookViewId="0"/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5" width="6.5703125" customWidth="1"/>
    <col min="16" max="16" width="5.7109375" customWidth="1"/>
    <col min="17" max="17" width="3.140625" customWidth="1"/>
    <col min="18" max="21" width="5.7109375" customWidth="1"/>
    <col min="22" max="22" width="6.7109375" customWidth="1"/>
    <col min="23" max="23" width="5.7109375" customWidth="1"/>
    <col min="24" max="24" width="3.140625" customWidth="1"/>
    <col min="25" max="32" width="5.7109375" customWidth="1"/>
    <col min="33" max="33" width="7.5703125" customWidth="1"/>
    <col min="34" max="34" width="6.5703125" customWidth="1"/>
    <col min="35" max="35" width="5.7109375" customWidth="1"/>
    <col min="36" max="36" width="3.140625" customWidth="1"/>
    <col min="37" max="40" width="5.7109375" customWidth="1"/>
    <col min="41" max="41" width="6.7109375" customWidth="1"/>
    <col min="42" max="42" width="3.140625" customWidth="1"/>
    <col min="43" max="50" width="5.7109375" customWidth="1"/>
    <col min="51" max="51" width="7.5703125" customWidth="1"/>
    <col min="52" max="52" width="6.5703125" customWidth="1"/>
    <col min="53" max="53" width="5.7109375" customWidth="1"/>
    <col min="54" max="54" width="3.140625" customWidth="1"/>
    <col min="55" max="57" width="5.7109375" customWidth="1"/>
    <col min="58" max="59" width="6.7109375" customWidth="1"/>
    <col min="60" max="60" width="3.140625" customWidth="1"/>
    <col min="61" max="66" width="6.7109375" customWidth="1"/>
    <col min="67" max="67" width="11.42578125" customWidth="1"/>
  </cols>
  <sheetData>
    <row r="1" spans="1:67">
      <c r="A1" t="s">
        <v>46</v>
      </c>
      <c r="F1" t="s">
        <v>15</v>
      </c>
      <c r="H1" s="43"/>
      <c r="I1" s="43"/>
      <c r="J1" s="43"/>
      <c r="K1" s="43"/>
      <c r="L1" s="43"/>
      <c r="M1" s="43"/>
      <c r="Q1" s="9"/>
      <c r="X1" s="22"/>
      <c r="Y1" t="s">
        <v>16</v>
      </c>
      <c r="AA1" s="43"/>
      <c r="AB1" s="43"/>
      <c r="AC1" s="43"/>
      <c r="AD1" s="43"/>
      <c r="AE1" s="43"/>
      <c r="AF1" s="43"/>
      <c r="AJ1" s="9"/>
      <c r="AP1" s="25"/>
      <c r="AQ1" t="s">
        <v>17</v>
      </c>
      <c r="AT1" s="43"/>
      <c r="AU1" s="43"/>
      <c r="AV1" s="43"/>
      <c r="AW1" s="43"/>
      <c r="AX1" s="43"/>
      <c r="BB1" s="9"/>
      <c r="BH1" s="22"/>
      <c r="BI1" s="7"/>
      <c r="BJ1" s="7"/>
      <c r="BK1" s="7"/>
      <c r="BO1" s="7">
        <f ca="1">NOW()</f>
        <v>42155.582334837964</v>
      </c>
    </row>
    <row r="2" spans="1:67">
      <c r="A2" s="1" t="s">
        <v>47</v>
      </c>
      <c r="Q2" s="9"/>
      <c r="X2" s="22"/>
      <c r="AJ2" s="9"/>
      <c r="AP2" s="25"/>
      <c r="BB2" s="9"/>
      <c r="BH2" s="22"/>
      <c r="BI2" s="8"/>
      <c r="BJ2" s="8"/>
      <c r="BK2" s="8"/>
      <c r="BO2" s="8">
        <f ca="1">NOW()</f>
        <v>42155.582334837964</v>
      </c>
    </row>
    <row r="3" spans="1:67">
      <c r="A3" t="s">
        <v>73</v>
      </c>
      <c r="F3" s="42" t="s">
        <v>10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9"/>
      <c r="R3" s="42" t="s">
        <v>12</v>
      </c>
      <c r="S3" s="42"/>
      <c r="T3" s="42"/>
      <c r="U3" s="42"/>
      <c r="X3" s="22"/>
      <c r="Y3" s="42" t="s">
        <v>10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9"/>
      <c r="AK3" s="42" t="s">
        <v>12</v>
      </c>
      <c r="AL3" s="42"/>
      <c r="AM3" s="42"/>
      <c r="AN3" s="42"/>
      <c r="AP3" s="25"/>
      <c r="AQ3" s="42" t="s">
        <v>10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9"/>
      <c r="BC3" s="42" t="s">
        <v>12</v>
      </c>
      <c r="BD3" s="42"/>
      <c r="BE3" s="42"/>
      <c r="BF3" s="42"/>
      <c r="BH3" s="22"/>
      <c r="BI3" s="42" t="s">
        <v>42</v>
      </c>
      <c r="BJ3" s="43"/>
      <c r="BK3" s="43"/>
      <c r="BL3" s="43"/>
      <c r="BM3" s="3"/>
      <c r="BN3" s="3"/>
    </row>
    <row r="4" spans="1:67">
      <c r="O4" s="2" t="s">
        <v>39</v>
      </c>
      <c r="Q4" s="24"/>
      <c r="V4" s="2" t="s">
        <v>41</v>
      </c>
      <c r="W4" s="2"/>
      <c r="X4" s="22"/>
      <c r="AH4" s="2" t="s">
        <v>39</v>
      </c>
      <c r="AJ4" s="24"/>
      <c r="AO4" s="2" t="s">
        <v>41</v>
      </c>
      <c r="AP4" s="23"/>
      <c r="AZ4" s="2" t="s">
        <v>39</v>
      </c>
      <c r="BB4" s="24"/>
      <c r="BG4" s="2" t="s">
        <v>41</v>
      </c>
      <c r="BH4" s="23"/>
      <c r="BI4" s="2"/>
      <c r="BJ4" s="2"/>
      <c r="BK4" s="2"/>
      <c r="BL4" s="2"/>
      <c r="BM4" s="2" t="s">
        <v>98</v>
      </c>
      <c r="BN4" s="2" t="s">
        <v>41</v>
      </c>
    </row>
    <row r="5" spans="1:67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69</v>
      </c>
      <c r="I5" s="2" t="s">
        <v>83</v>
      </c>
      <c r="J5" s="2" t="s">
        <v>70</v>
      </c>
      <c r="K5" s="2" t="s">
        <v>71</v>
      </c>
      <c r="L5" s="2" t="s">
        <v>28</v>
      </c>
      <c r="M5" s="2" t="s">
        <v>72</v>
      </c>
      <c r="N5" s="2" t="s">
        <v>37</v>
      </c>
      <c r="O5" s="2" t="s">
        <v>54</v>
      </c>
      <c r="P5" s="2" t="s">
        <v>9</v>
      </c>
      <c r="Q5" s="24"/>
      <c r="R5" s="2" t="s">
        <v>55</v>
      </c>
      <c r="S5" s="2" t="s">
        <v>64</v>
      </c>
      <c r="T5" s="2" t="s">
        <v>75</v>
      </c>
      <c r="U5" s="2" t="s">
        <v>37</v>
      </c>
      <c r="V5" s="2" t="s">
        <v>14</v>
      </c>
      <c r="W5" s="2" t="s">
        <v>58</v>
      </c>
      <c r="X5" s="23"/>
      <c r="Y5" s="2" t="s">
        <v>8</v>
      </c>
      <c r="Z5" s="2" t="s">
        <v>60</v>
      </c>
      <c r="AA5" s="2" t="s">
        <v>69</v>
      </c>
      <c r="AB5" s="2" t="s">
        <v>83</v>
      </c>
      <c r="AC5" s="2" t="s">
        <v>70</v>
      </c>
      <c r="AD5" s="2" t="s">
        <v>71</v>
      </c>
      <c r="AE5" s="2" t="s">
        <v>28</v>
      </c>
      <c r="AF5" s="2" t="s">
        <v>72</v>
      </c>
      <c r="AG5" s="2" t="s">
        <v>37</v>
      </c>
      <c r="AH5" s="2" t="s">
        <v>54</v>
      </c>
      <c r="AI5" s="2" t="s">
        <v>9</v>
      </c>
      <c r="AJ5" s="24"/>
      <c r="AK5" s="2" t="s">
        <v>55</v>
      </c>
      <c r="AL5" s="2" t="s">
        <v>64</v>
      </c>
      <c r="AM5" s="2" t="s">
        <v>75</v>
      </c>
      <c r="AN5" s="2" t="s">
        <v>37</v>
      </c>
      <c r="AO5" s="2" t="s">
        <v>14</v>
      </c>
      <c r="AP5" s="23"/>
      <c r="AQ5" s="2" t="s">
        <v>8</v>
      </c>
      <c r="AR5" s="2" t="s">
        <v>60</v>
      </c>
      <c r="AS5" s="2" t="s">
        <v>69</v>
      </c>
      <c r="AT5" s="2" t="s">
        <v>83</v>
      </c>
      <c r="AU5" s="2" t="s">
        <v>70</v>
      </c>
      <c r="AV5" s="2" t="s">
        <v>71</v>
      </c>
      <c r="AW5" s="2" t="s">
        <v>28</v>
      </c>
      <c r="AX5" s="2" t="s">
        <v>72</v>
      </c>
      <c r="AY5" s="2" t="s">
        <v>37</v>
      </c>
      <c r="AZ5" s="2" t="s">
        <v>54</v>
      </c>
      <c r="BA5" s="2" t="s">
        <v>9</v>
      </c>
      <c r="BB5" s="24"/>
      <c r="BC5" s="2" t="s">
        <v>55</v>
      </c>
      <c r="BD5" s="2" t="s">
        <v>64</v>
      </c>
      <c r="BE5" s="2" t="s">
        <v>75</v>
      </c>
      <c r="BF5" s="2" t="s">
        <v>37</v>
      </c>
      <c r="BG5" s="2" t="s">
        <v>14</v>
      </c>
      <c r="BH5" s="23"/>
      <c r="BI5" s="2" t="s">
        <v>19</v>
      </c>
      <c r="BJ5" s="2" t="s">
        <v>20</v>
      </c>
      <c r="BK5" s="2" t="s">
        <v>21</v>
      </c>
      <c r="BL5" s="2" t="s">
        <v>43</v>
      </c>
      <c r="BM5" s="2" t="s">
        <v>108</v>
      </c>
      <c r="BN5" s="2" t="s">
        <v>14</v>
      </c>
      <c r="BO5" s="2" t="s">
        <v>27</v>
      </c>
    </row>
    <row r="6" spans="1:67">
      <c r="Q6" s="9"/>
      <c r="X6" s="22"/>
      <c r="AJ6" s="9"/>
      <c r="AP6" s="25"/>
      <c r="BB6" s="9"/>
      <c r="BH6" s="22"/>
    </row>
    <row r="7" spans="1:67">
      <c r="A7">
        <v>1</v>
      </c>
      <c r="B7" t="s">
        <v>23</v>
      </c>
      <c r="C7" s="9"/>
      <c r="D7" s="9"/>
      <c r="E7" s="9"/>
      <c r="F7" s="20">
        <v>6</v>
      </c>
      <c r="G7" s="20">
        <v>7</v>
      </c>
      <c r="H7" s="20">
        <v>3</v>
      </c>
      <c r="I7" s="20">
        <v>6</v>
      </c>
      <c r="J7" s="20">
        <v>5.7</v>
      </c>
      <c r="K7" s="20">
        <v>6</v>
      </c>
      <c r="L7" s="20">
        <v>7</v>
      </c>
      <c r="M7" s="20">
        <v>5</v>
      </c>
      <c r="N7" s="5">
        <f t="shared" ref="N7:N12" si="0">SUM(F7:M7)</f>
        <v>45.7</v>
      </c>
      <c r="O7" s="16"/>
      <c r="P7" s="16"/>
      <c r="Q7" s="9"/>
      <c r="R7" s="10"/>
      <c r="S7" s="10"/>
      <c r="T7" s="10"/>
      <c r="U7" s="11"/>
      <c r="V7" s="11"/>
      <c r="W7" s="11"/>
      <c r="X7" s="22"/>
      <c r="Y7" s="20"/>
      <c r="Z7" s="20"/>
      <c r="AA7" s="20"/>
      <c r="AB7" s="20"/>
      <c r="AC7" s="20"/>
      <c r="AD7" s="20"/>
      <c r="AE7" s="20"/>
      <c r="AF7" s="20"/>
      <c r="AG7" s="5">
        <f t="shared" ref="AG7:AG12" si="1">SUM(Y7:AF7)</f>
        <v>0</v>
      </c>
      <c r="AH7" s="16"/>
      <c r="AI7" s="16"/>
      <c r="AJ7" s="9"/>
      <c r="AK7" s="10"/>
      <c r="AL7" s="10"/>
      <c r="AM7" s="10"/>
      <c r="AN7" s="11"/>
      <c r="AO7" s="11"/>
      <c r="AP7" s="26"/>
      <c r="AQ7" s="20"/>
      <c r="AR7" s="20"/>
      <c r="AS7" s="20"/>
      <c r="AT7" s="20"/>
      <c r="AU7" s="20"/>
      <c r="AV7" s="20"/>
      <c r="AW7" s="20"/>
      <c r="AX7" s="20"/>
      <c r="AY7" s="5">
        <f t="shared" ref="AY7:AY12" si="2">SUM(AQ7:AX7)</f>
        <v>0</v>
      </c>
      <c r="AZ7" s="16"/>
      <c r="BA7" s="16"/>
      <c r="BB7" s="9"/>
      <c r="BC7" s="10"/>
      <c r="BD7" s="10"/>
      <c r="BE7" s="10"/>
      <c r="BF7" s="11"/>
      <c r="BG7" s="11"/>
      <c r="BH7" s="28"/>
      <c r="BI7" s="11"/>
      <c r="BJ7" s="11"/>
      <c r="BK7" s="11"/>
      <c r="BL7" s="11"/>
      <c r="BM7" s="11"/>
      <c r="BN7" s="11"/>
      <c r="BO7" s="9"/>
    </row>
    <row r="8" spans="1:67">
      <c r="A8">
        <v>2</v>
      </c>
      <c r="B8" t="s">
        <v>32</v>
      </c>
      <c r="C8" s="9"/>
      <c r="D8" s="9"/>
      <c r="E8" s="9"/>
      <c r="F8" s="20">
        <v>5</v>
      </c>
      <c r="G8" s="20">
        <v>7</v>
      </c>
      <c r="H8" s="20">
        <v>8</v>
      </c>
      <c r="I8" s="20">
        <v>5</v>
      </c>
      <c r="J8" s="20">
        <v>4.8</v>
      </c>
      <c r="K8" s="20">
        <v>5.5</v>
      </c>
      <c r="L8" s="20">
        <v>4</v>
      </c>
      <c r="M8" s="20">
        <v>5</v>
      </c>
      <c r="N8" s="5">
        <f t="shared" si="0"/>
        <v>44.3</v>
      </c>
      <c r="O8" s="16"/>
      <c r="P8" s="16"/>
      <c r="Q8" s="9"/>
      <c r="R8" s="9"/>
      <c r="S8" s="9"/>
      <c r="T8" s="9"/>
      <c r="U8" s="9"/>
      <c r="V8" s="9"/>
      <c r="W8" s="9"/>
      <c r="X8" s="22"/>
      <c r="Y8" s="20"/>
      <c r="Z8" s="20"/>
      <c r="AA8" s="20"/>
      <c r="AB8" s="20"/>
      <c r="AC8" s="20"/>
      <c r="AD8" s="20"/>
      <c r="AE8" s="20"/>
      <c r="AF8" s="20"/>
      <c r="AG8" s="5">
        <f t="shared" si="1"/>
        <v>0</v>
      </c>
      <c r="AH8" s="16"/>
      <c r="AI8" s="16"/>
      <c r="AJ8" s="9"/>
      <c r="AK8" s="9"/>
      <c r="AL8" s="9"/>
      <c r="AM8" s="9"/>
      <c r="AN8" s="9"/>
      <c r="AO8" s="9"/>
      <c r="AP8" s="25"/>
      <c r="AQ8" s="20"/>
      <c r="AR8" s="20"/>
      <c r="AS8" s="20"/>
      <c r="AT8" s="20"/>
      <c r="AU8" s="20"/>
      <c r="AV8" s="20"/>
      <c r="AW8" s="20"/>
      <c r="AX8" s="20"/>
      <c r="AY8" s="5">
        <f t="shared" si="2"/>
        <v>0</v>
      </c>
      <c r="AZ8" s="16"/>
      <c r="BA8" s="16"/>
      <c r="BB8" s="9"/>
      <c r="BC8" s="9"/>
      <c r="BD8" s="9"/>
      <c r="BE8" s="9"/>
      <c r="BF8" s="9"/>
      <c r="BG8" s="9"/>
      <c r="BH8" s="22"/>
      <c r="BI8" s="9"/>
      <c r="BJ8" s="9"/>
      <c r="BK8" s="9"/>
      <c r="BL8" s="9"/>
      <c r="BM8" s="9"/>
      <c r="BN8" s="9"/>
      <c r="BO8" s="9"/>
    </row>
    <row r="9" spans="1:67">
      <c r="A9">
        <v>3</v>
      </c>
      <c r="B9" t="s">
        <v>33</v>
      </c>
      <c r="C9" s="9"/>
      <c r="D9" s="9"/>
      <c r="E9" s="9"/>
      <c r="F9" s="20">
        <v>5.5</v>
      </c>
      <c r="G9" s="20">
        <v>5.4</v>
      </c>
      <c r="H9" s="20">
        <v>6.7</v>
      </c>
      <c r="I9" s="20">
        <v>2</v>
      </c>
      <c r="J9" s="20">
        <v>3.6</v>
      </c>
      <c r="K9" s="20">
        <v>4.7</v>
      </c>
      <c r="L9" s="20">
        <v>5.5</v>
      </c>
      <c r="M9" s="20">
        <v>3.4</v>
      </c>
      <c r="N9" s="5">
        <f t="shared" si="0"/>
        <v>36.800000000000004</v>
      </c>
      <c r="O9" s="16"/>
      <c r="P9" s="16"/>
      <c r="Q9" s="9"/>
      <c r="R9" s="9"/>
      <c r="S9" s="9"/>
      <c r="T9" s="9"/>
      <c r="U9" s="9"/>
      <c r="V9" s="9"/>
      <c r="W9" s="9"/>
      <c r="X9" s="22"/>
      <c r="Y9" s="20"/>
      <c r="Z9" s="20"/>
      <c r="AA9" s="20"/>
      <c r="AB9" s="20"/>
      <c r="AC9" s="20"/>
      <c r="AD9" s="20"/>
      <c r="AE9" s="20"/>
      <c r="AF9" s="20"/>
      <c r="AG9" s="5">
        <f t="shared" si="1"/>
        <v>0</v>
      </c>
      <c r="AH9" s="16"/>
      <c r="AI9" s="16"/>
      <c r="AJ9" s="9"/>
      <c r="AK9" s="9"/>
      <c r="AL9" s="9"/>
      <c r="AM9" s="9"/>
      <c r="AN9" s="9"/>
      <c r="AO9" s="9"/>
      <c r="AP9" s="25"/>
      <c r="AQ9" s="20"/>
      <c r="AR9" s="20"/>
      <c r="AS9" s="20"/>
      <c r="AT9" s="20"/>
      <c r="AU9" s="20"/>
      <c r="AV9" s="20"/>
      <c r="AW9" s="20"/>
      <c r="AX9" s="20"/>
      <c r="AY9" s="5">
        <f t="shared" si="2"/>
        <v>0</v>
      </c>
      <c r="AZ9" s="16"/>
      <c r="BA9" s="16"/>
      <c r="BB9" s="9"/>
      <c r="BC9" s="9"/>
      <c r="BD9" s="9"/>
      <c r="BE9" s="9"/>
      <c r="BF9" s="9"/>
      <c r="BG9" s="9"/>
      <c r="BH9" s="22"/>
      <c r="BI9" s="9"/>
      <c r="BJ9" s="9"/>
      <c r="BK9" s="9"/>
      <c r="BL9" s="9"/>
      <c r="BM9" s="9"/>
      <c r="BN9" s="9"/>
      <c r="BO9" s="9"/>
    </row>
    <row r="10" spans="1:67">
      <c r="A10">
        <v>4</v>
      </c>
      <c r="B10" t="s">
        <v>34</v>
      </c>
      <c r="C10" s="9"/>
      <c r="D10" s="9"/>
      <c r="E10" s="9"/>
      <c r="F10" s="20">
        <v>5</v>
      </c>
      <c r="G10" s="20">
        <v>6</v>
      </c>
      <c r="H10" s="20">
        <v>1</v>
      </c>
      <c r="I10" s="20">
        <v>6</v>
      </c>
      <c r="J10" s="20">
        <v>7</v>
      </c>
      <c r="K10" s="20">
        <v>5.6</v>
      </c>
      <c r="L10" s="20">
        <v>5</v>
      </c>
      <c r="M10" s="20">
        <v>6.7</v>
      </c>
      <c r="N10" s="5">
        <f t="shared" si="0"/>
        <v>42.300000000000004</v>
      </c>
      <c r="O10" s="16"/>
      <c r="P10" s="16"/>
      <c r="Q10" s="9"/>
      <c r="R10" s="9"/>
      <c r="S10" s="9"/>
      <c r="T10" s="9"/>
      <c r="U10" s="9"/>
      <c r="V10" s="9"/>
      <c r="W10" s="9"/>
      <c r="X10" s="22"/>
      <c r="Y10" s="20"/>
      <c r="Z10" s="20"/>
      <c r="AA10" s="20"/>
      <c r="AB10" s="20"/>
      <c r="AC10" s="20"/>
      <c r="AD10" s="20"/>
      <c r="AE10" s="20"/>
      <c r="AF10" s="20"/>
      <c r="AG10" s="5">
        <f t="shared" si="1"/>
        <v>0</v>
      </c>
      <c r="AH10" s="16"/>
      <c r="AI10" s="16"/>
      <c r="AJ10" s="9"/>
      <c r="AK10" s="9"/>
      <c r="AL10" s="9"/>
      <c r="AM10" s="9"/>
      <c r="AN10" s="9"/>
      <c r="AO10" s="9"/>
      <c r="AP10" s="25"/>
      <c r="AQ10" s="20"/>
      <c r="AR10" s="20"/>
      <c r="AS10" s="20"/>
      <c r="AT10" s="20"/>
      <c r="AU10" s="20"/>
      <c r="AV10" s="20"/>
      <c r="AW10" s="20"/>
      <c r="AX10" s="20"/>
      <c r="AY10" s="5">
        <f t="shared" si="2"/>
        <v>0</v>
      </c>
      <c r="AZ10" s="16"/>
      <c r="BA10" s="16"/>
      <c r="BB10" s="9"/>
      <c r="BC10" s="9"/>
      <c r="BD10" s="9"/>
      <c r="BE10" s="9"/>
      <c r="BF10" s="9"/>
      <c r="BG10" s="9"/>
      <c r="BH10" s="22"/>
      <c r="BI10" s="9"/>
      <c r="BJ10" s="9"/>
      <c r="BK10" s="9"/>
      <c r="BL10" s="9"/>
      <c r="BM10" s="9"/>
      <c r="BN10" s="9"/>
      <c r="BO10" s="9"/>
    </row>
    <row r="11" spans="1:67">
      <c r="A11">
        <v>5</v>
      </c>
      <c r="B11" t="s">
        <v>36</v>
      </c>
      <c r="C11" s="9"/>
      <c r="D11" s="9"/>
      <c r="E11" s="9"/>
      <c r="F11" s="20">
        <v>2</v>
      </c>
      <c r="G11" s="20">
        <v>5</v>
      </c>
      <c r="H11" s="20">
        <v>3</v>
      </c>
      <c r="I11" s="20">
        <v>7</v>
      </c>
      <c r="J11" s="20">
        <v>5.6</v>
      </c>
      <c r="K11" s="20">
        <v>6</v>
      </c>
      <c r="L11" s="20">
        <v>9</v>
      </c>
      <c r="M11" s="20">
        <v>3</v>
      </c>
      <c r="N11" s="5">
        <f t="shared" si="0"/>
        <v>40.6</v>
      </c>
      <c r="O11" s="16"/>
      <c r="P11" s="16"/>
      <c r="Q11" s="9"/>
      <c r="R11" s="9"/>
      <c r="S11" s="9"/>
      <c r="T11" s="9"/>
      <c r="U11" s="9"/>
      <c r="V11" s="9"/>
      <c r="W11" s="9"/>
      <c r="X11" s="22"/>
      <c r="Y11" s="20"/>
      <c r="Z11" s="20"/>
      <c r="AA11" s="20"/>
      <c r="AB11" s="20"/>
      <c r="AC11" s="20"/>
      <c r="AD11" s="20"/>
      <c r="AE11" s="20"/>
      <c r="AF11" s="20"/>
      <c r="AG11" s="5">
        <f t="shared" si="1"/>
        <v>0</v>
      </c>
      <c r="AH11" s="16"/>
      <c r="AI11" s="16"/>
      <c r="AJ11" s="9"/>
      <c r="AK11" s="9"/>
      <c r="AL11" s="9"/>
      <c r="AM11" s="9"/>
      <c r="AN11" s="9"/>
      <c r="AO11" s="9"/>
      <c r="AP11" s="25"/>
      <c r="AQ11" s="20"/>
      <c r="AR11" s="20"/>
      <c r="AS11" s="20"/>
      <c r="AT11" s="20"/>
      <c r="AU11" s="20"/>
      <c r="AV11" s="20"/>
      <c r="AW11" s="20"/>
      <c r="AX11" s="20"/>
      <c r="AY11" s="5">
        <f t="shared" si="2"/>
        <v>0</v>
      </c>
      <c r="AZ11" s="16"/>
      <c r="BA11" s="16"/>
      <c r="BB11" s="9"/>
      <c r="BC11" s="9"/>
      <c r="BD11" s="9"/>
      <c r="BE11" s="9"/>
      <c r="BF11" s="9"/>
      <c r="BG11" s="9"/>
      <c r="BH11" s="22"/>
      <c r="BI11" s="9"/>
      <c r="BJ11" s="9"/>
      <c r="BK11" s="9"/>
      <c r="BL11" s="9"/>
      <c r="BM11" s="9"/>
      <c r="BN11" s="9"/>
      <c r="BO11" s="9"/>
    </row>
    <row r="12" spans="1:67">
      <c r="A12">
        <v>6</v>
      </c>
      <c r="B12" t="s">
        <v>35</v>
      </c>
      <c r="C12" s="9"/>
      <c r="D12" s="9"/>
      <c r="E12" s="9"/>
      <c r="F12" s="20">
        <v>3</v>
      </c>
      <c r="G12" s="20">
        <v>4</v>
      </c>
      <c r="H12" s="20">
        <v>5</v>
      </c>
      <c r="I12" s="20">
        <v>4</v>
      </c>
      <c r="J12" s="20">
        <v>4</v>
      </c>
      <c r="K12" s="20">
        <v>4.5</v>
      </c>
      <c r="L12" s="20">
        <v>5</v>
      </c>
      <c r="M12" s="20">
        <v>6</v>
      </c>
      <c r="N12" s="5">
        <f t="shared" si="0"/>
        <v>35.5</v>
      </c>
      <c r="O12" s="16"/>
      <c r="P12" s="16"/>
      <c r="Q12" s="9"/>
      <c r="R12" s="9"/>
      <c r="S12" s="9"/>
      <c r="T12" s="9"/>
      <c r="U12" s="9"/>
      <c r="V12" s="9"/>
      <c r="W12" s="9"/>
      <c r="X12" s="22"/>
      <c r="Y12" s="20"/>
      <c r="Z12" s="20"/>
      <c r="AA12" s="20"/>
      <c r="AB12" s="20"/>
      <c r="AC12" s="20"/>
      <c r="AD12" s="20"/>
      <c r="AE12" s="20"/>
      <c r="AF12" s="20"/>
      <c r="AG12" s="5">
        <f t="shared" si="1"/>
        <v>0</v>
      </c>
      <c r="AH12" s="16"/>
      <c r="AI12" s="16"/>
      <c r="AJ12" s="9"/>
      <c r="AK12" s="9"/>
      <c r="AL12" s="9"/>
      <c r="AM12" s="9"/>
      <c r="AN12" s="9"/>
      <c r="AO12" s="9"/>
      <c r="AP12" s="25"/>
      <c r="AQ12" s="20"/>
      <c r="AR12" s="20"/>
      <c r="AS12" s="20"/>
      <c r="AT12" s="20"/>
      <c r="AU12" s="20"/>
      <c r="AV12" s="20"/>
      <c r="AW12" s="20"/>
      <c r="AX12" s="20"/>
      <c r="AY12" s="5">
        <f t="shared" si="2"/>
        <v>0</v>
      </c>
      <c r="AZ12" s="16"/>
      <c r="BA12" s="16"/>
      <c r="BB12" s="9"/>
      <c r="BC12" s="9"/>
      <c r="BD12" s="9"/>
      <c r="BE12" s="9"/>
      <c r="BF12" s="9"/>
      <c r="BG12" s="9"/>
      <c r="BH12" s="22"/>
      <c r="BI12" s="9"/>
      <c r="BJ12" s="9"/>
      <c r="BK12" s="9"/>
      <c r="BL12" s="9"/>
      <c r="BM12" s="9"/>
      <c r="BN12" s="9"/>
      <c r="BO12" s="9"/>
    </row>
    <row r="13" spans="1:67">
      <c r="A13" s="15" t="s">
        <v>31</v>
      </c>
      <c r="B13" t="s">
        <v>29</v>
      </c>
      <c r="C13" t="s">
        <v>24</v>
      </c>
      <c r="D13" t="s">
        <v>25</v>
      </c>
      <c r="E13" t="s">
        <v>26</v>
      </c>
      <c r="F13" s="9"/>
      <c r="G13" s="9"/>
      <c r="H13" s="9"/>
      <c r="I13" s="9"/>
      <c r="J13" s="9"/>
      <c r="K13" s="9"/>
      <c r="L13" s="9" t="s">
        <v>38</v>
      </c>
      <c r="M13" s="9"/>
      <c r="N13" s="6">
        <f>SUM(N7:N12)</f>
        <v>245.20000000000002</v>
      </c>
      <c r="O13" s="6">
        <f>(N13/6)/8</f>
        <v>5.1083333333333334</v>
      </c>
      <c r="P13" s="6">
        <f>O13</f>
        <v>5.1083333333333334</v>
      </c>
      <c r="Q13" s="9"/>
      <c r="R13" s="20">
        <v>4.5</v>
      </c>
      <c r="S13" s="20">
        <v>6</v>
      </c>
      <c r="T13" s="20">
        <v>6.5</v>
      </c>
      <c r="U13" s="6">
        <f>(R13*0.25)+(S13*0.5)+(T13*0.25)</f>
        <v>5.75</v>
      </c>
      <c r="V13" s="6">
        <f>(P13+U13)/2</f>
        <v>5.4291666666666671</v>
      </c>
      <c r="W13" s="27">
        <v>1</v>
      </c>
      <c r="X13" s="22"/>
      <c r="Y13" s="9"/>
      <c r="Z13" s="9"/>
      <c r="AA13" s="9"/>
      <c r="AB13" s="9"/>
      <c r="AC13" s="9"/>
      <c r="AD13" s="9"/>
      <c r="AE13" s="9" t="s">
        <v>38</v>
      </c>
      <c r="AF13" s="9"/>
      <c r="AG13" s="6">
        <f>SUM(AG7:AG12)</f>
        <v>0</v>
      </c>
      <c r="AH13" s="6">
        <f>(AG13/6)/8</f>
        <v>0</v>
      </c>
      <c r="AI13" s="6">
        <f>AH13</f>
        <v>0</v>
      </c>
      <c r="AJ13" s="9"/>
      <c r="AK13" s="20"/>
      <c r="AL13" s="20"/>
      <c r="AM13" s="20"/>
      <c r="AN13" s="6">
        <f>(AK13*0.25)+(AL13*0.5)+(AM13*0.25)</f>
        <v>0</v>
      </c>
      <c r="AO13" s="6">
        <f>(AI13+AN13)/2</f>
        <v>0</v>
      </c>
      <c r="AP13" s="25"/>
      <c r="AQ13" s="9"/>
      <c r="AR13" s="9"/>
      <c r="AS13" s="9"/>
      <c r="AT13" s="9"/>
      <c r="AU13" s="9"/>
      <c r="AV13" s="9"/>
      <c r="AW13" s="9" t="s">
        <v>38</v>
      </c>
      <c r="AX13" s="9"/>
      <c r="AY13" s="6">
        <f>SUM(AY7:AY12)</f>
        <v>0</v>
      </c>
      <c r="AZ13" s="6">
        <f>(AY13/6)/8</f>
        <v>0</v>
      </c>
      <c r="BA13" s="6">
        <f>AZ13</f>
        <v>0</v>
      </c>
      <c r="BB13" s="9"/>
      <c r="BC13" s="20"/>
      <c r="BD13" s="20"/>
      <c r="BE13" s="20"/>
      <c r="BF13" s="6">
        <f>(BC13*0.25)+(BD13*0.5)+(BE13*0.25)</f>
        <v>0</v>
      </c>
      <c r="BG13" s="6">
        <f>(BA13+BF13)/2</f>
        <v>0</v>
      </c>
      <c r="BH13" s="28"/>
      <c r="BI13" s="6">
        <f>V13</f>
        <v>5.4291666666666671</v>
      </c>
      <c r="BJ13" s="6">
        <f>AO13</f>
        <v>0</v>
      </c>
      <c r="BK13" s="6">
        <f>BG13</f>
        <v>0</v>
      </c>
      <c r="BL13" s="6">
        <f>AVERAGE(BI13:BK13)</f>
        <v>1.8097222222222225</v>
      </c>
      <c r="BM13" s="6">
        <f>W13</f>
        <v>1</v>
      </c>
      <c r="BN13" s="6">
        <f>BL13-BM13</f>
        <v>0.80972222222222245</v>
      </c>
    </row>
    <row r="14" spans="1:67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7" spans="2:2">
      <c r="B17" t="s">
        <v>74</v>
      </c>
    </row>
    <row r="19" spans="2:2">
      <c r="B19" s="17" t="s">
        <v>30</v>
      </c>
    </row>
  </sheetData>
  <mergeCells count="10">
    <mergeCell ref="R3:U3"/>
    <mergeCell ref="F3:P3"/>
    <mergeCell ref="H1:M1"/>
    <mergeCell ref="BI3:BL3"/>
    <mergeCell ref="Y3:AI3"/>
    <mergeCell ref="AK3:AN3"/>
    <mergeCell ref="AQ3:BA3"/>
    <mergeCell ref="BC3:BF3"/>
    <mergeCell ref="AA1:AF1"/>
    <mergeCell ref="AT1:AX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workbookViewId="0">
      <selection activeCell="Q14" sqref="Q14"/>
    </sheetView>
  </sheetViews>
  <sheetFormatPr defaultRowHeight="12.75"/>
  <cols>
    <col min="1" max="1" width="5.5703125" customWidth="1"/>
    <col min="2" max="2" width="21.28515625" customWidth="1"/>
    <col min="3" max="3" width="14.85546875" customWidth="1"/>
    <col min="4" max="6" width="5.7109375" customWidth="1"/>
    <col min="7" max="7" width="6.7109375" customWidth="1"/>
    <col min="8" max="8" width="3.140625" customWidth="1"/>
    <col min="9" max="11" width="5.7109375" customWidth="1"/>
    <col min="12" max="12" width="6.7109375" customWidth="1"/>
    <col min="13" max="13" width="3.140625" customWidth="1"/>
    <col min="14" max="16" width="10.7109375" customWidth="1"/>
    <col min="17" max="17" width="11.42578125" customWidth="1"/>
  </cols>
  <sheetData>
    <row r="1" spans="1:17">
      <c r="A1" t="s">
        <v>110</v>
      </c>
      <c r="D1" t="s">
        <v>15</v>
      </c>
      <c r="F1" s="43"/>
      <c r="G1" s="43"/>
      <c r="I1" s="12" t="s">
        <v>16</v>
      </c>
      <c r="J1" s="12"/>
      <c r="K1" s="44"/>
      <c r="L1" s="44"/>
      <c r="M1" s="18"/>
      <c r="N1" s="7"/>
      <c r="O1" s="7"/>
      <c r="Q1" s="7">
        <f ca="1">NOW()</f>
        <v>42155.582334837964</v>
      </c>
    </row>
    <row r="2" spans="1:17">
      <c r="A2" s="1" t="s">
        <v>111</v>
      </c>
      <c r="I2" s="12"/>
      <c r="J2" s="12"/>
      <c r="K2" s="12"/>
      <c r="L2" s="12"/>
      <c r="M2" s="18"/>
      <c r="N2" s="8"/>
      <c r="O2" s="8"/>
      <c r="Q2" s="8">
        <f ca="1">NOW()</f>
        <v>42155.582334837964</v>
      </c>
    </row>
    <row r="3" spans="1:17">
      <c r="A3" s="21" t="s">
        <v>185</v>
      </c>
      <c r="D3" s="42" t="s">
        <v>12</v>
      </c>
      <c r="E3" s="42"/>
      <c r="F3" s="42"/>
      <c r="G3" s="2"/>
      <c r="I3" s="45" t="s">
        <v>12</v>
      </c>
      <c r="J3" s="45"/>
      <c r="K3" s="45"/>
      <c r="L3" s="19"/>
      <c r="M3" s="18"/>
      <c r="N3" s="42" t="s">
        <v>42</v>
      </c>
      <c r="O3" s="43"/>
      <c r="P3" s="43"/>
    </row>
    <row r="4" spans="1:17">
      <c r="F4" s="2" t="s">
        <v>44</v>
      </c>
      <c r="G4" s="2" t="s">
        <v>41</v>
      </c>
      <c r="K4" s="2" t="s">
        <v>44</v>
      </c>
      <c r="L4" s="2" t="s">
        <v>41</v>
      </c>
      <c r="M4" s="19"/>
      <c r="N4" s="2"/>
      <c r="O4" s="2"/>
      <c r="P4" s="2"/>
    </row>
    <row r="5" spans="1:17" s="2" customFormat="1">
      <c r="A5" s="2" t="s">
        <v>0</v>
      </c>
      <c r="B5" s="2" t="s">
        <v>1</v>
      </c>
      <c r="C5" s="2" t="s">
        <v>4</v>
      </c>
      <c r="D5" s="2" t="s">
        <v>76</v>
      </c>
      <c r="E5" s="2" t="s">
        <v>64</v>
      </c>
      <c r="F5" s="2" t="s">
        <v>45</v>
      </c>
      <c r="G5" s="2" t="s">
        <v>14</v>
      </c>
      <c r="I5" s="2" t="s">
        <v>76</v>
      </c>
      <c r="J5" s="2" t="s">
        <v>64</v>
      </c>
      <c r="K5" s="2" t="s">
        <v>45</v>
      </c>
      <c r="L5" s="2" t="s">
        <v>14</v>
      </c>
      <c r="M5" s="19"/>
      <c r="N5" s="2" t="s">
        <v>19</v>
      </c>
      <c r="O5" s="2" t="s">
        <v>20</v>
      </c>
      <c r="P5" s="2" t="s">
        <v>43</v>
      </c>
      <c r="Q5" s="2" t="s">
        <v>27</v>
      </c>
    </row>
    <row r="6" spans="1:17">
      <c r="M6" s="18"/>
    </row>
    <row r="7" spans="1:17">
      <c r="A7">
        <v>1</v>
      </c>
      <c r="C7" s="9"/>
      <c r="D7" s="10"/>
      <c r="E7" s="10"/>
      <c r="F7" s="10"/>
      <c r="G7" s="11"/>
      <c r="I7" s="10"/>
      <c r="J7" s="10"/>
      <c r="K7" s="10"/>
      <c r="L7" s="11"/>
      <c r="M7" s="14"/>
      <c r="N7" s="11"/>
      <c r="O7" s="11"/>
      <c r="P7" s="11"/>
      <c r="Q7" s="9"/>
    </row>
    <row r="8" spans="1:17">
      <c r="A8">
        <v>2</v>
      </c>
      <c r="C8" s="9"/>
      <c r="D8" s="9"/>
      <c r="E8" s="9"/>
      <c r="F8" s="9"/>
      <c r="G8" s="9"/>
      <c r="I8" s="9"/>
      <c r="J8" s="9"/>
      <c r="K8" s="9"/>
      <c r="L8" s="9"/>
      <c r="M8" s="18"/>
      <c r="N8" s="9"/>
      <c r="O8" s="9"/>
      <c r="P8" s="9"/>
      <c r="Q8" s="9"/>
    </row>
    <row r="9" spans="1:17">
      <c r="A9">
        <v>3</v>
      </c>
      <c r="C9" s="9"/>
      <c r="D9" s="9"/>
      <c r="E9" s="9"/>
      <c r="F9" s="9"/>
      <c r="G9" s="9"/>
      <c r="I9" s="9"/>
      <c r="J9" s="9"/>
      <c r="K9" s="9"/>
      <c r="L9" s="9"/>
      <c r="M9" s="18"/>
      <c r="N9" s="9"/>
      <c r="O9" s="9"/>
      <c r="P9" s="9"/>
      <c r="Q9" s="9"/>
    </row>
    <row r="10" spans="1:17">
      <c r="A10">
        <v>4</v>
      </c>
      <c r="C10" s="9"/>
      <c r="D10" s="9"/>
      <c r="E10" s="9"/>
      <c r="F10" s="9"/>
      <c r="G10" s="9"/>
      <c r="I10" s="9"/>
      <c r="J10" s="9"/>
      <c r="K10" s="9"/>
      <c r="L10" s="9"/>
      <c r="M10" s="18"/>
      <c r="N10" s="9"/>
      <c r="O10" s="9"/>
      <c r="P10" s="9"/>
      <c r="Q10" s="9"/>
    </row>
    <row r="11" spans="1:17">
      <c r="A11">
        <v>5</v>
      </c>
      <c r="C11" s="9"/>
      <c r="D11" s="9"/>
      <c r="E11" s="9"/>
      <c r="F11" s="9"/>
      <c r="G11" s="9"/>
      <c r="I11" s="9"/>
      <c r="J11" s="9"/>
      <c r="K11" s="9"/>
      <c r="L11" s="9"/>
      <c r="M11" s="18"/>
      <c r="N11" s="9"/>
      <c r="O11" s="9"/>
      <c r="P11" s="9"/>
      <c r="Q11" s="9"/>
    </row>
    <row r="12" spans="1:17">
      <c r="A12">
        <v>6</v>
      </c>
      <c r="C12" s="9"/>
      <c r="D12" s="9"/>
      <c r="E12" s="9"/>
      <c r="F12" s="9"/>
      <c r="G12" s="9"/>
      <c r="I12" s="9"/>
      <c r="J12" s="9"/>
      <c r="K12" s="9"/>
      <c r="L12" s="9"/>
      <c r="M12" s="18"/>
      <c r="N12" s="9"/>
      <c r="O12" s="9"/>
      <c r="P12" s="9"/>
      <c r="Q12" s="9"/>
    </row>
    <row r="13" spans="1:17">
      <c r="A13" s="15"/>
      <c r="C13" s="21" t="s">
        <v>119</v>
      </c>
      <c r="D13" s="20">
        <v>6.4</v>
      </c>
      <c r="E13" s="20">
        <v>7.3</v>
      </c>
      <c r="F13" s="20">
        <v>7.8</v>
      </c>
      <c r="G13" s="6">
        <f>(D13*0.25)+(E13*0.5)+(F13*0.25)</f>
        <v>7.2</v>
      </c>
      <c r="I13" s="20">
        <v>5.8</v>
      </c>
      <c r="J13" s="20">
        <v>7.7</v>
      </c>
      <c r="K13" s="20">
        <v>7</v>
      </c>
      <c r="L13" s="6">
        <f>(I13*0.25)+(J13*0.5)+(K13*0.25)</f>
        <v>7.05</v>
      </c>
      <c r="M13" s="18"/>
      <c r="N13" s="6">
        <f>G13</f>
        <v>7.2</v>
      </c>
      <c r="O13" s="6">
        <f>L13</f>
        <v>7.05</v>
      </c>
      <c r="P13" s="6">
        <f>AVERAGE(N13:O13)</f>
        <v>7.125</v>
      </c>
      <c r="Q13">
        <v>2</v>
      </c>
    </row>
    <row r="14" spans="1:17">
      <c r="I14" s="3"/>
      <c r="J14" s="3"/>
      <c r="K14" s="3"/>
      <c r="L14" s="3"/>
      <c r="M14" s="3"/>
    </row>
    <row r="15" spans="1:17">
      <c r="A15">
        <v>1</v>
      </c>
      <c r="C15" s="9"/>
      <c r="D15" s="10"/>
      <c r="E15" s="10"/>
      <c r="F15" s="10"/>
      <c r="G15" s="11"/>
      <c r="I15" s="10"/>
      <c r="J15" s="10"/>
      <c r="K15" s="10"/>
      <c r="L15" s="11"/>
      <c r="M15" s="14"/>
      <c r="N15" s="11"/>
      <c r="O15" s="11"/>
      <c r="P15" s="11"/>
      <c r="Q15" s="9"/>
    </row>
    <row r="16" spans="1:17">
      <c r="A16">
        <v>2</v>
      </c>
      <c r="C16" s="9"/>
      <c r="D16" s="9"/>
      <c r="E16" s="9"/>
      <c r="F16" s="9"/>
      <c r="G16" s="9"/>
      <c r="I16" s="9"/>
      <c r="J16" s="9"/>
      <c r="K16" s="9"/>
      <c r="L16" s="9"/>
      <c r="M16" s="31"/>
      <c r="N16" s="9"/>
      <c r="O16" s="9"/>
      <c r="P16" s="9"/>
      <c r="Q16" s="9"/>
    </row>
    <row r="17" spans="1:17">
      <c r="A17">
        <v>3</v>
      </c>
      <c r="C17" s="9"/>
      <c r="D17" s="9"/>
      <c r="E17" s="9"/>
      <c r="F17" s="9"/>
      <c r="G17" s="9"/>
      <c r="I17" s="9"/>
      <c r="J17" s="9"/>
      <c r="K17" s="9"/>
      <c r="L17" s="9"/>
      <c r="M17" s="31"/>
      <c r="N17" s="9"/>
      <c r="O17" s="9"/>
      <c r="P17" s="9"/>
      <c r="Q17" s="9"/>
    </row>
    <row r="18" spans="1:17">
      <c r="A18">
        <v>4</v>
      </c>
      <c r="C18" s="9"/>
      <c r="D18" s="9"/>
      <c r="E18" s="9"/>
      <c r="F18" s="9"/>
      <c r="G18" s="9"/>
      <c r="I18" s="9"/>
      <c r="J18" s="9"/>
      <c r="K18" s="9"/>
      <c r="L18" s="9"/>
      <c r="M18" s="31"/>
      <c r="N18" s="9"/>
      <c r="O18" s="9"/>
      <c r="P18" s="9"/>
      <c r="Q18" s="9"/>
    </row>
    <row r="19" spans="1:17">
      <c r="A19">
        <v>5</v>
      </c>
      <c r="C19" s="9"/>
      <c r="D19" s="9"/>
      <c r="E19" s="9"/>
      <c r="F19" s="9"/>
      <c r="G19" s="9"/>
      <c r="I19" s="9"/>
      <c r="J19" s="9"/>
      <c r="K19" s="9"/>
      <c r="L19" s="9"/>
      <c r="M19" s="31"/>
      <c r="N19" s="9"/>
      <c r="O19" s="9"/>
      <c r="P19" s="9"/>
      <c r="Q19" s="9"/>
    </row>
    <row r="20" spans="1:17">
      <c r="A20">
        <v>6</v>
      </c>
      <c r="C20" s="9"/>
      <c r="D20" s="9"/>
      <c r="E20" s="9"/>
      <c r="F20" s="9"/>
      <c r="G20" s="9"/>
      <c r="I20" s="9"/>
      <c r="J20" s="9"/>
      <c r="K20" s="9"/>
      <c r="L20" s="9"/>
      <c r="M20" s="31"/>
      <c r="N20" s="9"/>
      <c r="O20" s="9"/>
      <c r="P20" s="9"/>
      <c r="Q20" s="9"/>
    </row>
    <row r="21" spans="1:17">
      <c r="A21" s="15"/>
      <c r="C21" s="21" t="s">
        <v>186</v>
      </c>
      <c r="D21" s="20">
        <v>6</v>
      </c>
      <c r="E21" s="20">
        <v>7.7</v>
      </c>
      <c r="F21" s="20">
        <v>8.1999999999999993</v>
      </c>
      <c r="G21" s="6">
        <f>(D21*0.25)+(E21*0.5)+(F21*0.25)</f>
        <v>7.3999999999999995</v>
      </c>
      <c r="I21" s="20">
        <v>6.4</v>
      </c>
      <c r="J21" s="20">
        <v>8.4</v>
      </c>
      <c r="K21" s="20">
        <v>8</v>
      </c>
      <c r="L21" s="6">
        <f>(I21*0.25)+(J21*0.5)+(K21*0.25)</f>
        <v>7.8000000000000007</v>
      </c>
      <c r="M21" s="31"/>
      <c r="N21" s="6">
        <f>G21</f>
        <v>7.3999999999999995</v>
      </c>
      <c r="O21" s="6">
        <f>L21</f>
        <v>7.8000000000000007</v>
      </c>
      <c r="P21" s="6">
        <f>AVERAGE(N21:O21)</f>
        <v>7.6</v>
      </c>
      <c r="Q21">
        <v>1</v>
      </c>
    </row>
  </sheetData>
  <mergeCells count="5">
    <mergeCell ref="N3:P3"/>
    <mergeCell ref="D3:F3"/>
    <mergeCell ref="K1:L1"/>
    <mergeCell ref="I3:K3"/>
    <mergeCell ref="F1:G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2"/>
  <sheetViews>
    <sheetView topLeftCell="X1" workbookViewId="0">
      <selection activeCell="AV8" sqref="AV8"/>
    </sheetView>
  </sheetViews>
  <sheetFormatPr defaultRowHeight="12.75"/>
  <cols>
    <col min="1" max="1" width="5.5703125" customWidth="1"/>
    <col min="2" max="2" width="21.28515625" customWidth="1"/>
    <col min="3" max="3" width="19.7109375" bestFit="1" customWidth="1"/>
    <col min="4" max="4" width="18.42578125" customWidth="1"/>
    <col min="5" max="5" width="14.85546875" customWidth="1"/>
    <col min="6" max="16" width="5.7109375" customWidth="1"/>
    <col min="17" max="17" width="3.140625" customWidth="1"/>
    <col min="18" max="21" width="5.7109375" customWidth="1"/>
    <col min="22" max="22" width="6.7109375" customWidth="1"/>
    <col min="23" max="23" width="5.7109375" customWidth="1"/>
    <col min="24" max="24" width="3.140625" customWidth="1"/>
    <col min="25" max="35" width="5.7109375" customWidth="1"/>
    <col min="36" max="36" width="3.140625" customWidth="1"/>
    <col min="37" max="40" width="5.7109375" customWidth="1"/>
    <col min="41" max="41" width="6.7109375" customWidth="1"/>
    <col min="42" max="42" width="3.140625" customWidth="1"/>
    <col min="43" max="47" width="6.7109375" customWidth="1"/>
    <col min="48" max="48" width="11.5703125" customWidth="1"/>
  </cols>
  <sheetData>
    <row r="1" spans="1:48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3"/>
      <c r="N1" s="3"/>
      <c r="Q1" s="9"/>
      <c r="X1" s="22"/>
      <c r="Y1" t="s">
        <v>16</v>
      </c>
      <c r="AA1" s="43"/>
      <c r="AB1" s="43"/>
      <c r="AC1" s="43"/>
      <c r="AD1" s="43"/>
      <c r="AE1" s="43"/>
      <c r="AF1" s="43"/>
      <c r="AG1" s="43"/>
      <c r="AJ1" s="9"/>
      <c r="AP1" s="22"/>
      <c r="AV1" s="7">
        <f ca="1">NOW()</f>
        <v>42155.582334837964</v>
      </c>
    </row>
    <row r="2" spans="1:48">
      <c r="A2" s="1" t="s">
        <v>111</v>
      </c>
      <c r="Q2" s="9"/>
      <c r="X2" s="22"/>
      <c r="AJ2" s="9"/>
      <c r="AP2" s="22"/>
      <c r="AV2" s="8">
        <f ca="1">NOW()</f>
        <v>42155.582334837964</v>
      </c>
    </row>
    <row r="3" spans="1:48">
      <c r="A3" s="21" t="s">
        <v>150</v>
      </c>
      <c r="Q3" s="9"/>
      <c r="X3" s="22"/>
      <c r="AJ3" s="9"/>
      <c r="AP3" s="22"/>
    </row>
    <row r="4" spans="1:48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24"/>
      <c r="R4" s="42" t="s">
        <v>12</v>
      </c>
      <c r="S4" s="42"/>
      <c r="T4" s="42"/>
      <c r="U4" s="42"/>
      <c r="V4" s="2" t="s">
        <v>13</v>
      </c>
      <c r="W4" s="2"/>
      <c r="X4" s="22"/>
      <c r="Y4" s="42" t="s">
        <v>10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24"/>
      <c r="AK4" s="42" t="s">
        <v>12</v>
      </c>
      <c r="AL4" s="42"/>
      <c r="AM4" s="42"/>
      <c r="AN4" s="42"/>
      <c r="AO4" s="2" t="s">
        <v>13</v>
      </c>
      <c r="AP4" s="22"/>
      <c r="AQ4" s="42" t="s">
        <v>18</v>
      </c>
      <c r="AR4" s="42"/>
      <c r="AS4" s="2" t="s">
        <v>22</v>
      </c>
      <c r="AT4" s="2" t="s">
        <v>98</v>
      </c>
      <c r="AU4" s="2" t="s">
        <v>41</v>
      </c>
    </row>
    <row r="5" spans="1:48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7</v>
      </c>
      <c r="J5" s="2" t="s">
        <v>61</v>
      </c>
      <c r="K5" s="2" t="s">
        <v>85</v>
      </c>
      <c r="L5" s="2" t="s">
        <v>63</v>
      </c>
      <c r="M5" s="2" t="s">
        <v>81</v>
      </c>
      <c r="N5" s="2" t="s">
        <v>82</v>
      </c>
      <c r="O5" s="2" t="s">
        <v>2</v>
      </c>
      <c r="P5" s="2" t="s">
        <v>9</v>
      </c>
      <c r="Q5" s="24"/>
      <c r="R5" s="2" t="s">
        <v>55</v>
      </c>
      <c r="S5" s="2" t="s">
        <v>86</v>
      </c>
      <c r="T5" s="2" t="s">
        <v>2</v>
      </c>
      <c r="U5" s="2" t="s">
        <v>9</v>
      </c>
      <c r="V5" s="2" t="s">
        <v>14</v>
      </c>
      <c r="W5" s="2" t="s">
        <v>58</v>
      </c>
      <c r="X5" s="23"/>
      <c r="Y5" s="2" t="s">
        <v>8</v>
      </c>
      <c r="Z5" s="2" t="s">
        <v>60</v>
      </c>
      <c r="AA5" s="2" t="s">
        <v>5</v>
      </c>
      <c r="AB5" s="2" t="s">
        <v>7</v>
      </c>
      <c r="AC5" s="2" t="s">
        <v>61</v>
      </c>
      <c r="AD5" s="2" t="s">
        <v>85</v>
      </c>
      <c r="AE5" s="2" t="s">
        <v>63</v>
      </c>
      <c r="AF5" s="2" t="s">
        <v>81</v>
      </c>
      <c r="AG5" s="2" t="s">
        <v>82</v>
      </c>
      <c r="AH5" s="2" t="s">
        <v>2</v>
      </c>
      <c r="AI5" s="2" t="s">
        <v>9</v>
      </c>
      <c r="AJ5" s="24"/>
      <c r="AK5" s="2" t="s">
        <v>55</v>
      </c>
      <c r="AL5" s="2" t="s">
        <v>86</v>
      </c>
      <c r="AM5" s="2" t="s">
        <v>2</v>
      </c>
      <c r="AN5" s="2" t="s">
        <v>9</v>
      </c>
      <c r="AO5" s="2" t="s">
        <v>14</v>
      </c>
      <c r="AP5" s="23"/>
      <c r="AQ5" s="2" t="s">
        <v>19</v>
      </c>
      <c r="AR5" s="2" t="s">
        <v>20</v>
      </c>
      <c r="AS5" s="2" t="s">
        <v>9</v>
      </c>
      <c r="AT5" s="2" t="s">
        <v>108</v>
      </c>
      <c r="AU5" s="2" t="s">
        <v>14</v>
      </c>
      <c r="AV5" s="2" t="s">
        <v>27</v>
      </c>
    </row>
    <row r="6" spans="1:48">
      <c r="Q6" s="9"/>
      <c r="X6" s="22"/>
      <c r="AJ6" s="9"/>
      <c r="AP6" s="22"/>
    </row>
    <row r="7" spans="1:48" ht="14.25">
      <c r="A7" s="32">
        <v>5</v>
      </c>
      <c r="B7" s="32" t="s">
        <v>151</v>
      </c>
      <c r="C7" s="32" t="s">
        <v>120</v>
      </c>
      <c r="D7" s="32" t="s">
        <v>134</v>
      </c>
      <c r="E7" s="32" t="s">
        <v>119</v>
      </c>
      <c r="F7" s="20">
        <v>5.3</v>
      </c>
      <c r="G7" s="20">
        <v>5.5</v>
      </c>
      <c r="H7" s="20">
        <v>5.3</v>
      </c>
      <c r="I7" s="20">
        <v>0</v>
      </c>
      <c r="J7" s="20">
        <v>5</v>
      </c>
      <c r="K7" s="20">
        <v>5.5</v>
      </c>
      <c r="L7" s="20">
        <v>5.7</v>
      </c>
      <c r="M7" s="4">
        <f>SUM(F7:L7)</f>
        <v>32.300000000000004</v>
      </c>
      <c r="N7" s="13">
        <f>M7/7</f>
        <v>4.6142857142857148</v>
      </c>
      <c r="O7" s="20">
        <v>5.3</v>
      </c>
      <c r="P7" s="5">
        <f>(N7*0.75)+(O7*0.25)</f>
        <v>4.7857142857142865</v>
      </c>
      <c r="Q7" s="9"/>
      <c r="R7" s="20">
        <v>4.5</v>
      </c>
      <c r="S7" s="20">
        <v>3.1</v>
      </c>
      <c r="T7" s="20">
        <v>4.7</v>
      </c>
      <c r="U7" s="6">
        <f>(R7*0.25)+(S7*0.5)+(T7*0.25)</f>
        <v>3.8499999999999996</v>
      </c>
      <c r="V7" s="6">
        <f>(P7+U7)/2</f>
        <v>4.3178571428571431</v>
      </c>
      <c r="W7" s="20">
        <v>0</v>
      </c>
      <c r="X7" s="22"/>
      <c r="Y7" s="20">
        <v>4.5</v>
      </c>
      <c r="Z7" s="20">
        <v>5.5</v>
      </c>
      <c r="AA7" s="20">
        <v>5.3</v>
      </c>
      <c r="AB7" s="20">
        <v>0</v>
      </c>
      <c r="AC7" s="20">
        <v>4.5</v>
      </c>
      <c r="AD7" s="20">
        <v>5.5</v>
      </c>
      <c r="AE7" s="20">
        <v>4.5</v>
      </c>
      <c r="AF7" s="4">
        <f>SUM(Y7:AE7)</f>
        <v>29.8</v>
      </c>
      <c r="AG7" s="13">
        <f>AF7/7</f>
        <v>4.2571428571428571</v>
      </c>
      <c r="AH7" s="20">
        <v>5.5</v>
      </c>
      <c r="AI7" s="5">
        <f>(AG7*0.75)+(AH7*0.25)</f>
        <v>4.5678571428571431</v>
      </c>
      <c r="AJ7" s="9"/>
      <c r="AK7" s="20">
        <v>3.6</v>
      </c>
      <c r="AL7" s="20">
        <v>7</v>
      </c>
      <c r="AM7" s="20">
        <v>4.5</v>
      </c>
      <c r="AN7" s="6">
        <f>(AK7*0.25)+(AL7*0.5)+(AM7*0.25)</f>
        <v>5.5250000000000004</v>
      </c>
      <c r="AO7" s="6">
        <f>(AI7+AN7)/2</f>
        <v>5.0464285714285717</v>
      </c>
      <c r="AP7" s="22"/>
      <c r="AQ7" s="6">
        <f>V7</f>
        <v>4.3178571428571431</v>
      </c>
      <c r="AR7" s="6">
        <f>AO7</f>
        <v>5.0464285714285717</v>
      </c>
      <c r="AS7" s="6">
        <f>AVERAGE(AQ7:AR7)</f>
        <v>4.6821428571428569</v>
      </c>
      <c r="AT7" s="6">
        <f>W7</f>
        <v>0</v>
      </c>
      <c r="AU7" s="6">
        <f>AS7-AT7</f>
        <v>4.6821428571428569</v>
      </c>
      <c r="AV7">
        <v>2</v>
      </c>
    </row>
    <row r="8" spans="1:48" ht="14.25">
      <c r="A8" s="32">
        <v>22</v>
      </c>
      <c r="B8" s="32" t="s">
        <v>148</v>
      </c>
      <c r="C8" s="32" t="s">
        <v>149</v>
      </c>
      <c r="D8" s="32" t="s">
        <v>136</v>
      </c>
      <c r="E8" s="32" t="s">
        <v>116</v>
      </c>
      <c r="F8" s="20">
        <v>6</v>
      </c>
      <c r="G8" s="20">
        <v>6.3</v>
      </c>
      <c r="H8" s="20">
        <v>6.2</v>
      </c>
      <c r="I8" s="20">
        <v>7.5</v>
      </c>
      <c r="J8" s="20">
        <v>6.3</v>
      </c>
      <c r="K8" s="20">
        <v>6.3</v>
      </c>
      <c r="L8" s="20">
        <v>6.5</v>
      </c>
      <c r="M8" s="4">
        <f>SUM(F8:L8)</f>
        <v>45.099999999999994</v>
      </c>
      <c r="N8" s="13">
        <f>M8/7</f>
        <v>6.4428571428571422</v>
      </c>
      <c r="O8" s="20">
        <v>6.4</v>
      </c>
      <c r="P8" s="5">
        <f>(N8*0.75)+(O8*0.25)</f>
        <v>6.4321428571428569</v>
      </c>
      <c r="Q8" s="9"/>
      <c r="R8" s="20">
        <v>5.7</v>
      </c>
      <c r="S8" s="20">
        <v>6.8</v>
      </c>
      <c r="T8" s="20">
        <v>6.3</v>
      </c>
      <c r="U8" s="6">
        <f>(R8*0.25)+(S8*0.5)+(T8*0.25)</f>
        <v>6.4</v>
      </c>
      <c r="V8" s="6">
        <f>(P8+U8)/2</f>
        <v>6.4160714285714286</v>
      </c>
      <c r="W8" s="20">
        <v>0</v>
      </c>
      <c r="X8" s="22"/>
      <c r="Y8" s="20">
        <v>5.5</v>
      </c>
      <c r="Z8" s="20">
        <v>6</v>
      </c>
      <c r="AA8" s="20">
        <v>5.5</v>
      </c>
      <c r="AB8" s="20">
        <v>6.5</v>
      </c>
      <c r="AC8" s="20">
        <v>6</v>
      </c>
      <c r="AD8" s="20">
        <v>5.5</v>
      </c>
      <c r="AE8" s="20">
        <v>5.5</v>
      </c>
      <c r="AF8" s="4">
        <f>SUM(Y8:AE8)</f>
        <v>40.5</v>
      </c>
      <c r="AG8" s="13">
        <f>AF8/7</f>
        <v>5.7857142857142856</v>
      </c>
      <c r="AH8" s="20">
        <v>6.5</v>
      </c>
      <c r="AI8" s="5">
        <f>(AG8*0.75)+(AH8*0.25)</f>
        <v>5.9642857142857144</v>
      </c>
      <c r="AJ8" s="9"/>
      <c r="AK8" s="20">
        <v>5.3</v>
      </c>
      <c r="AL8" s="20">
        <v>7.6</v>
      </c>
      <c r="AM8" s="20">
        <v>6.5</v>
      </c>
      <c r="AN8" s="6">
        <f>(AK8*0.25)+(AL8*0.5)+(AM8*0.25)</f>
        <v>6.75</v>
      </c>
      <c r="AO8" s="6">
        <f>(AI8+AN8)/2</f>
        <v>6.3571428571428577</v>
      </c>
      <c r="AP8" s="22"/>
      <c r="AQ8" s="6">
        <f>V8</f>
        <v>6.4160714285714286</v>
      </c>
      <c r="AR8" s="6">
        <f>AO8</f>
        <v>6.3571428571428577</v>
      </c>
      <c r="AS8" s="6">
        <f>AVERAGE(AQ8:AR8)</f>
        <v>6.3866071428571427</v>
      </c>
      <c r="AT8" s="6">
        <f>W8</f>
        <v>0</v>
      </c>
      <c r="AU8" s="6">
        <f>AS8-AT8</f>
        <v>6.3866071428571427</v>
      </c>
      <c r="AV8">
        <v>1</v>
      </c>
    </row>
    <row r="21" spans="4:8" ht="14.25">
      <c r="D21" s="32"/>
      <c r="F21" s="32"/>
      <c r="H21" s="32"/>
    </row>
    <row r="22" spans="4:8" ht="14.25">
      <c r="D22" s="32"/>
      <c r="F22" s="32"/>
      <c r="H22" s="32"/>
    </row>
  </sheetData>
  <mergeCells count="7">
    <mergeCell ref="R4:U4"/>
    <mergeCell ref="AQ4:AR4"/>
    <mergeCell ref="H1:L1"/>
    <mergeCell ref="F4:P4"/>
    <mergeCell ref="AA1:AG1"/>
    <mergeCell ref="Y4:AI4"/>
    <mergeCell ref="AK4:AN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2"/>
  <sheetViews>
    <sheetView topLeftCell="AC1" workbookViewId="0">
      <selection activeCell="AT11" sqref="AT11"/>
    </sheetView>
  </sheetViews>
  <sheetFormatPr defaultRowHeight="12.75"/>
  <cols>
    <col min="1" max="1" width="5.5703125" customWidth="1"/>
    <col min="2" max="2" width="19.140625" customWidth="1"/>
    <col min="3" max="3" width="16.85546875" bestFit="1" customWidth="1"/>
    <col min="4" max="4" width="15.5703125" bestFit="1" customWidth="1"/>
    <col min="5" max="5" width="14.85546875" customWidth="1"/>
    <col min="6" max="16" width="5.7109375" customWidth="1"/>
    <col min="17" max="17" width="3.140625" customWidth="1"/>
    <col min="18" max="20" width="5.7109375" customWidth="1"/>
    <col min="21" max="21" width="6.7109375" customWidth="1"/>
    <col min="22" max="22" width="5.7109375" customWidth="1"/>
    <col min="23" max="23" width="3.140625" customWidth="1"/>
    <col min="24" max="34" width="5.7109375" customWidth="1"/>
    <col min="35" max="35" width="3.140625" customWidth="1"/>
    <col min="36" max="38" width="5.7109375" customWidth="1"/>
    <col min="39" max="39" width="6.7109375" customWidth="1"/>
    <col min="40" max="40" width="3.140625" customWidth="1"/>
    <col min="41" max="45" width="6.7109375" customWidth="1"/>
    <col min="46" max="46" width="11.5703125" customWidth="1"/>
  </cols>
  <sheetData>
    <row r="1" spans="1:46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3"/>
      <c r="N1" s="3"/>
      <c r="Q1" s="9"/>
      <c r="W1" s="22"/>
      <c r="X1" t="s">
        <v>16</v>
      </c>
      <c r="Z1" s="43"/>
      <c r="AA1" s="43"/>
      <c r="AB1" s="43"/>
      <c r="AC1" s="43"/>
      <c r="AD1" s="43"/>
      <c r="AE1" s="43"/>
      <c r="AF1" s="43"/>
      <c r="AI1" s="9"/>
      <c r="AN1" s="22"/>
      <c r="AR1" s="7"/>
      <c r="AS1" s="7"/>
      <c r="AT1" s="7">
        <f ca="1">NOW()</f>
        <v>42155.582334837964</v>
      </c>
    </row>
    <row r="2" spans="1:46">
      <c r="A2" s="1" t="s">
        <v>111</v>
      </c>
      <c r="Q2" s="9"/>
      <c r="W2" s="22"/>
      <c r="AI2" s="9"/>
      <c r="AN2" s="22"/>
      <c r="AR2" s="8"/>
      <c r="AS2" s="8"/>
      <c r="AT2" s="8">
        <f ca="1">NOW()</f>
        <v>42155.582334837964</v>
      </c>
    </row>
    <row r="3" spans="1:46">
      <c r="A3" t="s">
        <v>178</v>
      </c>
      <c r="Q3" s="9"/>
      <c r="W3" s="22"/>
      <c r="AI3" s="9"/>
      <c r="AN3" s="22"/>
    </row>
    <row r="4" spans="1:46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24"/>
      <c r="R4" s="42" t="s">
        <v>12</v>
      </c>
      <c r="S4" s="42"/>
      <c r="T4" s="42"/>
      <c r="U4" s="2" t="s">
        <v>13</v>
      </c>
      <c r="V4" s="2"/>
      <c r="W4" s="22"/>
      <c r="X4" s="42" t="s">
        <v>10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24"/>
      <c r="AJ4" s="42" t="s">
        <v>12</v>
      </c>
      <c r="AK4" s="42"/>
      <c r="AL4" s="42"/>
      <c r="AM4" s="2" t="s">
        <v>13</v>
      </c>
      <c r="AN4" s="22"/>
      <c r="AO4" s="42" t="s">
        <v>18</v>
      </c>
      <c r="AP4" s="42"/>
      <c r="AQ4" s="2" t="s">
        <v>22</v>
      </c>
      <c r="AR4" s="2" t="s">
        <v>98</v>
      </c>
      <c r="AS4" s="2" t="s">
        <v>41</v>
      </c>
    </row>
    <row r="5" spans="1:46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5</v>
      </c>
      <c r="I5" s="2" t="s">
        <v>7</v>
      </c>
      <c r="J5" s="2" t="s">
        <v>61</v>
      </c>
      <c r="K5" s="2" t="s">
        <v>85</v>
      </c>
      <c r="L5" s="2" t="s">
        <v>63</v>
      </c>
      <c r="M5" s="2" t="s">
        <v>81</v>
      </c>
      <c r="N5" s="2" t="s">
        <v>82</v>
      </c>
      <c r="O5" s="2" t="s">
        <v>2</v>
      </c>
      <c r="P5" s="2" t="s">
        <v>9</v>
      </c>
      <c r="Q5" s="24"/>
      <c r="R5" s="2" t="s">
        <v>55</v>
      </c>
      <c r="S5" s="2" t="s">
        <v>86</v>
      </c>
      <c r="T5" s="2" t="s">
        <v>9</v>
      </c>
      <c r="U5" s="2" t="s">
        <v>14</v>
      </c>
      <c r="V5" s="2" t="s">
        <v>58</v>
      </c>
      <c r="W5" s="23"/>
      <c r="X5" s="2" t="s">
        <v>8</v>
      </c>
      <c r="Y5" s="2" t="s">
        <v>60</v>
      </c>
      <c r="Z5" s="2" t="s">
        <v>5</v>
      </c>
      <c r="AA5" s="2" t="s">
        <v>7</v>
      </c>
      <c r="AB5" s="2" t="s">
        <v>61</v>
      </c>
      <c r="AC5" s="2" t="s">
        <v>85</v>
      </c>
      <c r="AD5" s="2" t="s">
        <v>63</v>
      </c>
      <c r="AE5" s="2" t="s">
        <v>81</v>
      </c>
      <c r="AF5" s="2" t="s">
        <v>82</v>
      </c>
      <c r="AG5" s="2" t="s">
        <v>2</v>
      </c>
      <c r="AH5" s="2" t="s">
        <v>9</v>
      </c>
      <c r="AI5" s="24"/>
      <c r="AJ5" s="2" t="s">
        <v>55</v>
      </c>
      <c r="AK5" s="2" t="s">
        <v>86</v>
      </c>
      <c r="AL5" s="2" t="s">
        <v>9</v>
      </c>
      <c r="AM5" s="2" t="s">
        <v>14</v>
      </c>
      <c r="AN5" s="23"/>
      <c r="AO5" s="2" t="s">
        <v>19</v>
      </c>
      <c r="AP5" s="2" t="s">
        <v>20</v>
      </c>
      <c r="AQ5" s="2" t="s">
        <v>9</v>
      </c>
      <c r="AR5" s="2" t="s">
        <v>108</v>
      </c>
      <c r="AS5" s="2" t="s">
        <v>14</v>
      </c>
      <c r="AT5" s="2" t="s">
        <v>27</v>
      </c>
    </row>
    <row r="6" spans="1:46">
      <c r="Q6" s="9"/>
      <c r="W6" s="22"/>
      <c r="AI6" s="9"/>
      <c r="AN6" s="22"/>
    </row>
    <row r="7" spans="1:46" ht="14.25">
      <c r="A7" s="32">
        <v>18</v>
      </c>
      <c r="B7" s="32" t="s">
        <v>128</v>
      </c>
      <c r="C7" s="32" t="s">
        <v>117</v>
      </c>
      <c r="D7" s="32" t="s">
        <v>136</v>
      </c>
      <c r="E7" s="32" t="s">
        <v>116</v>
      </c>
      <c r="F7" s="20">
        <v>4.7</v>
      </c>
      <c r="G7" s="20">
        <v>5.3</v>
      </c>
      <c r="H7" s="20">
        <v>5.2</v>
      </c>
      <c r="I7" s="20">
        <v>3</v>
      </c>
      <c r="J7" s="20">
        <v>4.7</v>
      </c>
      <c r="K7" s="20">
        <v>4.9000000000000004</v>
      </c>
      <c r="L7" s="20">
        <v>5.5</v>
      </c>
      <c r="M7" s="4">
        <f>SUM(F7:L7)</f>
        <v>33.299999999999997</v>
      </c>
      <c r="N7" s="13">
        <f>M7/7</f>
        <v>4.7571428571428571</v>
      </c>
      <c r="O7" s="20">
        <v>6.2</v>
      </c>
      <c r="P7" s="5">
        <f>(N7*0.75)+(O7*0.25)</f>
        <v>5.1178571428571429</v>
      </c>
      <c r="Q7" s="9"/>
      <c r="R7" s="20">
        <v>5.7</v>
      </c>
      <c r="S7" s="20">
        <v>7.5</v>
      </c>
      <c r="T7" s="6">
        <f>(R7*0.25)+(S7*0.75)</f>
        <v>7.05</v>
      </c>
      <c r="U7" s="6">
        <f>(P7+T7)/2</f>
        <v>6.0839285714285714</v>
      </c>
      <c r="V7" s="27">
        <v>0</v>
      </c>
      <c r="W7" s="22"/>
      <c r="X7" s="20">
        <v>4.5</v>
      </c>
      <c r="Y7" s="20">
        <v>5.5</v>
      </c>
      <c r="Z7" s="20">
        <v>5.3</v>
      </c>
      <c r="AA7" s="20">
        <v>4</v>
      </c>
      <c r="AB7" s="20">
        <v>4</v>
      </c>
      <c r="AC7" s="20">
        <v>5.5</v>
      </c>
      <c r="AD7" s="20">
        <v>4.8</v>
      </c>
      <c r="AE7" s="4">
        <f>SUM(X7:AD7)</f>
        <v>33.6</v>
      </c>
      <c r="AF7" s="13">
        <f>AE7/7</f>
        <v>4.8</v>
      </c>
      <c r="AG7" s="20">
        <v>6.5</v>
      </c>
      <c r="AH7" s="5">
        <f>(AF7*0.75)+(AG7*0.25)</f>
        <v>5.2249999999999996</v>
      </c>
      <c r="AI7" s="9"/>
      <c r="AJ7" s="20">
        <v>5.8</v>
      </c>
      <c r="AK7" s="20">
        <v>8.1999999999999993</v>
      </c>
      <c r="AL7" s="6">
        <f>(AJ7*0.25)+(AK7*0.75)</f>
        <v>7.6</v>
      </c>
      <c r="AM7" s="6">
        <f>(AH7+AL7)/2</f>
        <v>6.4124999999999996</v>
      </c>
      <c r="AN7" s="22"/>
      <c r="AO7" s="6">
        <f>U7</f>
        <v>6.0839285714285714</v>
      </c>
      <c r="AP7" s="6">
        <f>AM7</f>
        <v>6.4124999999999996</v>
      </c>
      <c r="AQ7" s="6">
        <f>AVERAGE(AO7:AP7)</f>
        <v>6.2482142857142851</v>
      </c>
      <c r="AR7" s="6">
        <f>V7</f>
        <v>0</v>
      </c>
      <c r="AS7" s="6">
        <f>AQ7-AR7</f>
        <v>6.2482142857142851</v>
      </c>
      <c r="AT7">
        <v>3</v>
      </c>
    </row>
    <row r="8" spans="1:46" ht="14.25">
      <c r="A8" s="32">
        <v>20</v>
      </c>
      <c r="B8" s="32" t="s">
        <v>147</v>
      </c>
      <c r="C8" s="32" t="s">
        <v>117</v>
      </c>
      <c r="D8" s="32" t="s">
        <v>136</v>
      </c>
      <c r="E8" s="32" t="s">
        <v>116</v>
      </c>
      <c r="F8" s="20">
        <v>5.2</v>
      </c>
      <c r="G8" s="20">
        <v>6.3</v>
      </c>
      <c r="H8" s="20">
        <v>6</v>
      </c>
      <c r="I8" s="20">
        <v>6.3</v>
      </c>
      <c r="J8" s="20">
        <v>6</v>
      </c>
      <c r="K8" s="20">
        <v>6.4</v>
      </c>
      <c r="L8" s="20">
        <v>6.5</v>
      </c>
      <c r="M8" s="4">
        <f t="shared" ref="M8:M9" si="0">SUM(F8:L8)</f>
        <v>42.7</v>
      </c>
      <c r="N8" s="13">
        <f t="shared" ref="N8:N9" si="1">M8/7</f>
        <v>6.1000000000000005</v>
      </c>
      <c r="O8" s="20">
        <v>6.2</v>
      </c>
      <c r="P8" s="5">
        <f t="shared" ref="P8:P9" si="2">(N8*0.75)+(O8*0.25)</f>
        <v>6.125</v>
      </c>
      <c r="Q8" s="9"/>
      <c r="R8" s="20">
        <v>6.2</v>
      </c>
      <c r="S8" s="20">
        <v>8.5</v>
      </c>
      <c r="T8" s="6">
        <f t="shared" ref="T8:T9" si="3">(R8*0.25)+(S8*0.75)</f>
        <v>7.9249999999999998</v>
      </c>
      <c r="U8" s="6">
        <f t="shared" ref="U8:U9" si="4">(P8+T8)/2</f>
        <v>7.0250000000000004</v>
      </c>
      <c r="V8" s="27">
        <v>0</v>
      </c>
      <c r="W8" s="22"/>
      <c r="X8" s="20">
        <v>4.8</v>
      </c>
      <c r="Y8" s="20">
        <v>6</v>
      </c>
      <c r="Z8" s="20">
        <v>5.8</v>
      </c>
      <c r="AA8" s="20">
        <v>6</v>
      </c>
      <c r="AB8" s="20">
        <v>6</v>
      </c>
      <c r="AC8" s="20">
        <v>6.5</v>
      </c>
      <c r="AD8" s="20">
        <v>5</v>
      </c>
      <c r="AE8" s="4">
        <f t="shared" ref="AE8:AE9" si="5">SUM(X8:AD8)</f>
        <v>40.1</v>
      </c>
      <c r="AF8" s="13">
        <f t="shared" ref="AF8:AF9" si="6">AE8/7</f>
        <v>5.7285714285714286</v>
      </c>
      <c r="AG8" s="20">
        <v>6.5</v>
      </c>
      <c r="AH8" s="5">
        <f t="shared" ref="AH8:AH9" si="7">(AF8*0.75)+(AG8*0.25)</f>
        <v>5.9214285714285717</v>
      </c>
      <c r="AI8" s="9"/>
      <c r="AJ8" s="20">
        <v>5.0999999999999996</v>
      </c>
      <c r="AK8" s="20">
        <v>8</v>
      </c>
      <c r="AL8" s="6">
        <f t="shared" ref="AL8:AL9" si="8">(AJ8*0.25)+(AK8*0.75)</f>
        <v>7.2750000000000004</v>
      </c>
      <c r="AM8" s="6">
        <f t="shared" ref="AM8:AM9" si="9">(AH8+AL8)/2</f>
        <v>6.5982142857142865</v>
      </c>
      <c r="AN8" s="22"/>
      <c r="AO8" s="6">
        <f>U8</f>
        <v>7.0250000000000004</v>
      </c>
      <c r="AP8" s="6">
        <f>AM8</f>
        <v>6.5982142857142865</v>
      </c>
      <c r="AQ8" s="6">
        <f>AVERAGE(AO8:AP8)</f>
        <v>6.8116071428571434</v>
      </c>
      <c r="AR8" s="6">
        <f>V8</f>
        <v>0</v>
      </c>
      <c r="AS8" s="6">
        <f t="shared" ref="AS8:AS9" si="10">AQ8-AR8</f>
        <v>6.8116071428571434</v>
      </c>
      <c r="AT8">
        <v>1</v>
      </c>
    </row>
    <row r="9" spans="1:46" ht="14.25">
      <c r="A9" s="32">
        <v>21</v>
      </c>
      <c r="B9" s="32" t="s">
        <v>129</v>
      </c>
      <c r="C9" s="32" t="s">
        <v>117</v>
      </c>
      <c r="D9" s="32" t="s">
        <v>136</v>
      </c>
      <c r="E9" s="32" t="s">
        <v>116</v>
      </c>
      <c r="F9" s="20">
        <v>4.5</v>
      </c>
      <c r="G9" s="20">
        <v>5.7</v>
      </c>
      <c r="H9" s="20">
        <v>5.5</v>
      </c>
      <c r="I9" s="20">
        <v>5.8</v>
      </c>
      <c r="J9" s="20">
        <v>5.2</v>
      </c>
      <c r="K9" s="20">
        <v>4</v>
      </c>
      <c r="L9" s="20">
        <v>5.2</v>
      </c>
      <c r="M9" s="4">
        <f t="shared" si="0"/>
        <v>35.9</v>
      </c>
      <c r="N9" s="13">
        <f t="shared" si="1"/>
        <v>5.1285714285714281</v>
      </c>
      <c r="O9" s="20">
        <v>6.2</v>
      </c>
      <c r="P9" s="5">
        <f t="shared" si="2"/>
        <v>5.3964285714285714</v>
      </c>
      <c r="Q9" s="9"/>
      <c r="R9" s="20">
        <v>5.6</v>
      </c>
      <c r="S9" s="20">
        <v>7.8</v>
      </c>
      <c r="T9" s="6">
        <f t="shared" si="3"/>
        <v>7.25</v>
      </c>
      <c r="U9" s="6">
        <f t="shared" si="4"/>
        <v>6.3232142857142861</v>
      </c>
      <c r="V9" s="27">
        <v>0</v>
      </c>
      <c r="W9" s="22"/>
      <c r="X9" s="20">
        <v>3.9</v>
      </c>
      <c r="Y9" s="20">
        <v>5.5</v>
      </c>
      <c r="Z9" s="20">
        <v>5.8</v>
      </c>
      <c r="AA9" s="20">
        <v>5.8</v>
      </c>
      <c r="AB9" s="20">
        <v>5</v>
      </c>
      <c r="AC9" s="20">
        <v>6</v>
      </c>
      <c r="AD9" s="20">
        <v>5.5</v>
      </c>
      <c r="AE9" s="4">
        <f t="shared" si="5"/>
        <v>37.5</v>
      </c>
      <c r="AF9" s="13">
        <f t="shared" si="6"/>
        <v>5.3571428571428568</v>
      </c>
      <c r="AG9" s="20">
        <v>6.5</v>
      </c>
      <c r="AH9" s="5">
        <f t="shared" si="7"/>
        <v>5.6428571428571423</v>
      </c>
      <c r="AI9" s="9"/>
      <c r="AJ9" s="20">
        <v>5.0999999999999996</v>
      </c>
      <c r="AK9" s="20">
        <v>7.9</v>
      </c>
      <c r="AL9" s="6">
        <f t="shared" si="8"/>
        <v>7.2000000000000011</v>
      </c>
      <c r="AM9" s="6">
        <f t="shared" si="9"/>
        <v>6.4214285714285717</v>
      </c>
      <c r="AN9" s="22"/>
      <c r="AO9" s="6">
        <f>U9</f>
        <v>6.3232142857142861</v>
      </c>
      <c r="AP9" s="6">
        <f>AM9</f>
        <v>6.4214285714285717</v>
      </c>
      <c r="AQ9" s="6">
        <f>AVERAGE(AO9:AP9)</f>
        <v>6.3723214285714285</v>
      </c>
      <c r="AR9" s="6">
        <f>V9</f>
        <v>0</v>
      </c>
      <c r="AS9" s="6">
        <f t="shared" si="10"/>
        <v>6.3723214285714285</v>
      </c>
      <c r="AT9">
        <v>2</v>
      </c>
    </row>
    <row r="20" spans="4:8" ht="14.25">
      <c r="D20" s="32"/>
      <c r="F20" s="32"/>
      <c r="H20" s="32"/>
    </row>
    <row r="21" spans="4:8" ht="14.25">
      <c r="D21" s="32"/>
      <c r="F21" s="32"/>
      <c r="H21" s="32"/>
    </row>
    <row r="22" spans="4:8" ht="15">
      <c r="D22" s="37"/>
      <c r="F22" s="32"/>
      <c r="H22" s="32"/>
    </row>
  </sheetData>
  <mergeCells count="7">
    <mergeCell ref="AJ4:AL4"/>
    <mergeCell ref="AO4:AP4"/>
    <mergeCell ref="H1:L1"/>
    <mergeCell ref="F4:P4"/>
    <mergeCell ref="R4:T4"/>
    <mergeCell ref="Z1:AF1"/>
    <mergeCell ref="X4:AH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1"/>
  <sheetViews>
    <sheetView topLeftCell="W1" workbookViewId="0">
      <selection activeCell="AV11" sqref="AV11"/>
    </sheetView>
  </sheetViews>
  <sheetFormatPr defaultRowHeight="12.75"/>
  <cols>
    <col min="1" max="1" width="5.5703125" customWidth="1"/>
    <col min="2" max="2" width="18" customWidth="1"/>
    <col min="3" max="3" width="19.7109375" bestFit="1" customWidth="1"/>
    <col min="4" max="4" width="16.42578125" bestFit="1" customWidth="1"/>
    <col min="5" max="5" width="14.85546875" customWidth="1"/>
    <col min="6" max="17" width="5.7109375" customWidth="1"/>
    <col min="18" max="18" width="3.140625" customWidth="1"/>
    <col min="19" max="21" width="5.7109375" customWidth="1"/>
    <col min="22" max="22" width="6.7109375" customWidth="1"/>
    <col min="23" max="23" width="5.7109375" customWidth="1"/>
    <col min="24" max="24" width="3.140625" customWidth="1"/>
    <col min="25" max="36" width="5.7109375" customWidth="1"/>
    <col min="37" max="37" width="3.140625" customWidth="1"/>
    <col min="38" max="40" width="5.7109375" customWidth="1"/>
    <col min="41" max="41" width="6.7109375" customWidth="1"/>
    <col min="42" max="42" width="3.140625" customWidth="1"/>
    <col min="43" max="47" width="6.7109375" customWidth="1"/>
    <col min="48" max="48" width="11.5703125" customWidth="1"/>
  </cols>
  <sheetData>
    <row r="1" spans="1:48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43"/>
      <c r="N1" s="3"/>
      <c r="O1" s="3"/>
      <c r="R1" s="9"/>
      <c r="X1" s="22"/>
      <c r="Y1" t="s">
        <v>16</v>
      </c>
      <c r="AA1" s="43"/>
      <c r="AB1" s="43"/>
      <c r="AC1" s="43"/>
      <c r="AD1" s="43"/>
      <c r="AE1" s="43"/>
      <c r="AF1" s="43"/>
      <c r="AG1" s="43"/>
      <c r="AH1" s="43"/>
      <c r="AK1" s="9"/>
      <c r="AP1" s="22"/>
      <c r="AV1" s="7">
        <f ca="1">NOW()</f>
        <v>42155.582334837964</v>
      </c>
    </row>
    <row r="2" spans="1:48">
      <c r="A2" s="1" t="s">
        <v>111</v>
      </c>
      <c r="R2" s="9"/>
      <c r="X2" s="22"/>
      <c r="AK2" s="9"/>
      <c r="AP2" s="22"/>
      <c r="AV2" s="8">
        <f ca="1">NOW()</f>
        <v>42155.582334837964</v>
      </c>
    </row>
    <row r="3" spans="1:48">
      <c r="A3" t="s">
        <v>171</v>
      </c>
      <c r="R3" s="9"/>
      <c r="X3" s="22"/>
      <c r="AK3" s="9"/>
      <c r="AP3" s="22"/>
    </row>
    <row r="4" spans="1:48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4"/>
      <c r="S4" s="42" t="s">
        <v>12</v>
      </c>
      <c r="T4" s="42"/>
      <c r="U4" s="42"/>
      <c r="V4" s="2" t="s">
        <v>13</v>
      </c>
      <c r="W4" s="2"/>
      <c r="X4" s="22"/>
      <c r="Y4" s="42" t="s">
        <v>10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24"/>
      <c r="AL4" s="42" t="s">
        <v>12</v>
      </c>
      <c r="AM4" s="42"/>
      <c r="AN4" s="42"/>
      <c r="AO4" s="2" t="s">
        <v>13</v>
      </c>
      <c r="AP4" s="22"/>
      <c r="AQ4" s="42" t="s">
        <v>18</v>
      </c>
      <c r="AR4" s="42"/>
      <c r="AS4" s="2" t="s">
        <v>22</v>
      </c>
      <c r="AT4" s="2" t="s">
        <v>98</v>
      </c>
      <c r="AU4" s="2" t="s">
        <v>41</v>
      </c>
    </row>
    <row r="5" spans="1:48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69</v>
      </c>
      <c r="I5" s="2" t="s">
        <v>87</v>
      </c>
      <c r="J5" s="2" t="s">
        <v>88</v>
      </c>
      <c r="K5" s="2" t="s">
        <v>89</v>
      </c>
      <c r="L5" s="2" t="s">
        <v>28</v>
      </c>
      <c r="M5" s="2" t="s">
        <v>90</v>
      </c>
      <c r="N5" s="2" t="s">
        <v>81</v>
      </c>
      <c r="O5" s="2" t="s">
        <v>82</v>
      </c>
      <c r="P5" s="2" t="s">
        <v>2</v>
      </c>
      <c r="Q5" s="2" t="s">
        <v>9</v>
      </c>
      <c r="R5" s="24"/>
      <c r="S5" s="2" t="s">
        <v>55</v>
      </c>
      <c r="T5" s="2" t="s">
        <v>86</v>
      </c>
      <c r="U5" s="2" t="s">
        <v>9</v>
      </c>
      <c r="V5" s="2" t="s">
        <v>14</v>
      </c>
      <c r="W5" s="2" t="s">
        <v>58</v>
      </c>
      <c r="X5" s="23"/>
      <c r="Y5" s="2" t="s">
        <v>8</v>
      </c>
      <c r="Z5" s="2" t="s">
        <v>60</v>
      </c>
      <c r="AA5" s="2" t="s">
        <v>69</v>
      </c>
      <c r="AB5" s="2" t="s">
        <v>87</v>
      </c>
      <c r="AC5" s="2" t="s">
        <v>88</v>
      </c>
      <c r="AD5" s="2" t="s">
        <v>89</v>
      </c>
      <c r="AE5" s="2" t="s">
        <v>28</v>
      </c>
      <c r="AF5" s="2" t="s">
        <v>90</v>
      </c>
      <c r="AG5" s="2" t="s">
        <v>81</v>
      </c>
      <c r="AH5" s="2" t="s">
        <v>82</v>
      </c>
      <c r="AI5" s="2" t="s">
        <v>2</v>
      </c>
      <c r="AJ5" s="2" t="s">
        <v>9</v>
      </c>
      <c r="AK5" s="24"/>
      <c r="AL5" s="2" t="s">
        <v>55</v>
      </c>
      <c r="AM5" s="2" t="s">
        <v>86</v>
      </c>
      <c r="AN5" s="2" t="s">
        <v>9</v>
      </c>
      <c r="AO5" s="2" t="s">
        <v>14</v>
      </c>
      <c r="AP5" s="23"/>
      <c r="AQ5" s="2" t="s">
        <v>19</v>
      </c>
      <c r="AR5" s="2" t="s">
        <v>20</v>
      </c>
      <c r="AS5" s="2" t="s">
        <v>9</v>
      </c>
      <c r="AT5" s="2" t="s">
        <v>108</v>
      </c>
      <c r="AU5" s="2" t="s">
        <v>14</v>
      </c>
      <c r="AV5" s="2" t="s">
        <v>27</v>
      </c>
    </row>
    <row r="6" spans="1:48">
      <c r="R6" s="9"/>
      <c r="X6" s="22"/>
      <c r="AK6" s="9"/>
      <c r="AP6" s="22"/>
    </row>
    <row r="7" spans="1:48" ht="14.25">
      <c r="A7" s="32">
        <v>4</v>
      </c>
      <c r="B7" s="32" t="s">
        <v>172</v>
      </c>
      <c r="C7" s="32" t="s">
        <v>173</v>
      </c>
      <c r="D7" s="32" t="s">
        <v>134</v>
      </c>
      <c r="E7" s="32" t="s">
        <v>119</v>
      </c>
      <c r="F7" s="20">
        <v>2.5</v>
      </c>
      <c r="G7" s="20">
        <v>6</v>
      </c>
      <c r="H7" s="20">
        <v>5.5</v>
      </c>
      <c r="I7" s="20">
        <v>5.7</v>
      </c>
      <c r="J7" s="20">
        <v>5.2</v>
      </c>
      <c r="K7" s="20">
        <v>5.2</v>
      </c>
      <c r="L7" s="20">
        <v>5.2</v>
      </c>
      <c r="M7" s="20">
        <v>5.3</v>
      </c>
      <c r="N7" s="4">
        <f>SUM(F7:M7)</f>
        <v>40.599999999999994</v>
      </c>
      <c r="O7" s="13">
        <f>N7/8</f>
        <v>5.0749999999999993</v>
      </c>
      <c r="P7" s="20">
        <v>4.7</v>
      </c>
      <c r="Q7" s="5">
        <f>(O7*0.75)+(P7*0.25)</f>
        <v>4.9812499999999993</v>
      </c>
      <c r="R7" s="9"/>
      <c r="S7" s="20">
        <v>5.2</v>
      </c>
      <c r="T7" s="20">
        <v>5.6</v>
      </c>
      <c r="U7" s="6">
        <f>(S7*0.25)+(T7*0.75)</f>
        <v>5.4999999999999991</v>
      </c>
      <c r="V7" s="6">
        <f>(Q7+U7)/2</f>
        <v>5.2406249999999996</v>
      </c>
      <c r="W7" s="27">
        <v>0</v>
      </c>
      <c r="X7" s="22"/>
      <c r="Y7" s="20">
        <v>4</v>
      </c>
      <c r="Z7" s="20">
        <v>5</v>
      </c>
      <c r="AA7" s="20">
        <v>5.5</v>
      </c>
      <c r="AB7" s="20">
        <v>6</v>
      </c>
      <c r="AC7" s="20">
        <v>6.3</v>
      </c>
      <c r="AD7" s="20">
        <v>5</v>
      </c>
      <c r="AE7" s="20">
        <v>5.5</v>
      </c>
      <c r="AF7" s="20">
        <v>4</v>
      </c>
      <c r="AG7" s="4">
        <f>SUM(Y7:AF7)</f>
        <v>41.3</v>
      </c>
      <c r="AH7" s="13">
        <f>AG7/8</f>
        <v>5.1624999999999996</v>
      </c>
      <c r="AI7" s="20">
        <v>5.3</v>
      </c>
      <c r="AJ7" s="5">
        <f>(AH7*0.75)+(AI7*0.25)</f>
        <v>5.1968749999999995</v>
      </c>
      <c r="AK7" s="9"/>
      <c r="AL7" s="20">
        <v>5</v>
      </c>
      <c r="AM7" s="20">
        <v>7.5</v>
      </c>
      <c r="AN7" s="6">
        <f>(AL7*0.25)+(AM7*0.75)</f>
        <v>6.875</v>
      </c>
      <c r="AO7" s="6">
        <f>(AJ7+AN7)/2</f>
        <v>6.0359374999999993</v>
      </c>
      <c r="AP7" s="22"/>
      <c r="AQ7" s="6">
        <f>V7</f>
        <v>5.2406249999999996</v>
      </c>
      <c r="AR7" s="6">
        <f>AO7</f>
        <v>6.0359374999999993</v>
      </c>
      <c r="AS7" s="6">
        <f>AVERAGE(AQ7:AR7)</f>
        <v>5.6382812499999995</v>
      </c>
      <c r="AT7" s="6">
        <f>W7</f>
        <v>0</v>
      </c>
      <c r="AU7" s="6">
        <f>AS7-AT7</f>
        <v>5.6382812499999995</v>
      </c>
      <c r="AV7">
        <v>3</v>
      </c>
    </row>
    <row r="8" spans="1:48" ht="14.25">
      <c r="A8" s="32">
        <v>6</v>
      </c>
      <c r="B8" s="32" t="s">
        <v>174</v>
      </c>
      <c r="C8" s="32" t="s">
        <v>173</v>
      </c>
      <c r="D8" s="32" t="s">
        <v>134</v>
      </c>
      <c r="E8" s="32" t="s">
        <v>119</v>
      </c>
      <c r="F8" s="20">
        <v>6</v>
      </c>
      <c r="G8" s="20">
        <v>5.3</v>
      </c>
      <c r="H8" s="20">
        <v>5.5</v>
      </c>
      <c r="I8" s="20">
        <v>5.2</v>
      </c>
      <c r="J8" s="20">
        <v>5.5</v>
      </c>
      <c r="K8" s="20">
        <v>6</v>
      </c>
      <c r="L8" s="20">
        <v>5.2</v>
      </c>
      <c r="M8" s="20">
        <v>5.3</v>
      </c>
      <c r="N8" s="4">
        <f t="shared" ref="N8:N9" si="0">SUM(F8:M8)</f>
        <v>44</v>
      </c>
      <c r="O8" s="13">
        <f t="shared" ref="O8:O9" si="1">N8/8</f>
        <v>5.5</v>
      </c>
      <c r="P8" s="20">
        <v>5.3</v>
      </c>
      <c r="Q8" s="5">
        <f t="shared" ref="Q8:Q9" si="2">(O8*0.75)+(P8*0.25)</f>
        <v>5.45</v>
      </c>
      <c r="R8" s="9"/>
      <c r="S8" s="20">
        <v>5.5</v>
      </c>
      <c r="T8" s="20">
        <v>7.4</v>
      </c>
      <c r="U8" s="6">
        <f t="shared" ref="U8:U9" si="3">(S8*0.25)+(T8*0.75)</f>
        <v>6.9250000000000007</v>
      </c>
      <c r="V8" s="6">
        <f t="shared" ref="V8:V9" si="4">(Q8+U8)/2</f>
        <v>6.1875</v>
      </c>
      <c r="W8" s="27">
        <v>0</v>
      </c>
      <c r="X8" s="22"/>
      <c r="Y8" s="20">
        <v>5</v>
      </c>
      <c r="Z8" s="20">
        <v>5.5</v>
      </c>
      <c r="AA8" s="20">
        <v>5.2</v>
      </c>
      <c r="AB8" s="20">
        <v>5.5</v>
      </c>
      <c r="AC8" s="20">
        <v>5.3</v>
      </c>
      <c r="AD8" s="20">
        <v>5</v>
      </c>
      <c r="AE8" s="20">
        <v>5.3</v>
      </c>
      <c r="AF8" s="20">
        <v>4.5</v>
      </c>
      <c r="AG8" s="4">
        <f t="shared" ref="AG8:AG9" si="5">SUM(Y8:AF8)</f>
        <v>41.3</v>
      </c>
      <c r="AH8" s="13">
        <f t="shared" ref="AH8:AH9" si="6">AG8/8</f>
        <v>5.1624999999999996</v>
      </c>
      <c r="AI8" s="20">
        <v>5.8</v>
      </c>
      <c r="AJ8" s="5">
        <f t="shared" ref="AJ8:AJ9" si="7">(AH8*0.75)+(AI8*0.25)</f>
        <v>5.3218749999999995</v>
      </c>
      <c r="AK8" s="9"/>
      <c r="AL8" s="20">
        <v>4.9000000000000004</v>
      </c>
      <c r="AM8" s="20">
        <v>7.4</v>
      </c>
      <c r="AN8" s="6">
        <f t="shared" ref="AN8:AN9" si="8">(AL8*0.25)+(AM8*0.75)</f>
        <v>6.7750000000000004</v>
      </c>
      <c r="AO8" s="6">
        <f t="shared" ref="AO8:AO9" si="9">(AJ8+AN8)/2</f>
        <v>6.0484375000000004</v>
      </c>
      <c r="AP8" s="22"/>
      <c r="AQ8" s="6">
        <f>V8</f>
        <v>6.1875</v>
      </c>
      <c r="AR8" s="6">
        <f>AO8</f>
        <v>6.0484375000000004</v>
      </c>
      <c r="AS8" s="6">
        <f>AVERAGE(AQ8:AR8)</f>
        <v>6.1179687500000002</v>
      </c>
      <c r="AT8" s="6">
        <f>W8</f>
        <v>0</v>
      </c>
      <c r="AU8" s="6">
        <f t="shared" ref="AU8:AU9" si="10">AS8-AT8</f>
        <v>6.1179687500000002</v>
      </c>
      <c r="AV8">
        <v>1</v>
      </c>
    </row>
    <row r="9" spans="1:48" ht="14.25">
      <c r="A9" s="32">
        <v>25</v>
      </c>
      <c r="B9" s="32" t="s">
        <v>175</v>
      </c>
      <c r="C9" s="32" t="s">
        <v>176</v>
      </c>
      <c r="D9" s="32" t="s">
        <v>177</v>
      </c>
      <c r="F9" s="20">
        <v>4.7</v>
      </c>
      <c r="G9" s="20">
        <v>5.7</v>
      </c>
      <c r="H9" s="20">
        <v>5.3</v>
      </c>
      <c r="I9" s="20">
        <v>5.2</v>
      </c>
      <c r="J9" s="20">
        <v>5.3</v>
      </c>
      <c r="K9" s="20">
        <v>5.3</v>
      </c>
      <c r="L9" s="20">
        <v>6</v>
      </c>
      <c r="M9" s="20">
        <v>5.3</v>
      </c>
      <c r="N9" s="4">
        <f t="shared" si="0"/>
        <v>42.8</v>
      </c>
      <c r="O9" s="13">
        <f t="shared" si="1"/>
        <v>5.35</v>
      </c>
      <c r="P9" s="20">
        <v>5.5</v>
      </c>
      <c r="Q9" s="5">
        <f t="shared" si="2"/>
        <v>5.3874999999999993</v>
      </c>
      <c r="R9" s="9"/>
      <c r="S9" s="20">
        <v>5.3</v>
      </c>
      <c r="T9" s="20">
        <v>7.2</v>
      </c>
      <c r="U9" s="6">
        <f t="shared" si="3"/>
        <v>6.7250000000000005</v>
      </c>
      <c r="V9" s="6">
        <f t="shared" si="4"/>
        <v>6.0562500000000004</v>
      </c>
      <c r="W9" s="27">
        <v>0</v>
      </c>
      <c r="X9" s="22"/>
      <c r="Y9" s="20">
        <v>4</v>
      </c>
      <c r="Z9" s="20">
        <v>6</v>
      </c>
      <c r="AA9" s="20">
        <v>5.8</v>
      </c>
      <c r="AB9" s="20">
        <v>5</v>
      </c>
      <c r="AC9" s="20">
        <v>5</v>
      </c>
      <c r="AD9" s="20">
        <v>5.3</v>
      </c>
      <c r="AE9" s="20">
        <v>4</v>
      </c>
      <c r="AF9" s="20">
        <v>4.8</v>
      </c>
      <c r="AG9" s="4">
        <f t="shared" si="5"/>
        <v>39.9</v>
      </c>
      <c r="AH9" s="13">
        <f t="shared" si="6"/>
        <v>4.9874999999999998</v>
      </c>
      <c r="AI9" s="20">
        <v>5.8</v>
      </c>
      <c r="AJ9" s="5">
        <f t="shared" si="7"/>
        <v>5.1906249999999998</v>
      </c>
      <c r="AK9" s="9"/>
      <c r="AL9" s="20">
        <v>4.7</v>
      </c>
      <c r="AM9" s="20">
        <v>7</v>
      </c>
      <c r="AN9" s="6">
        <f t="shared" si="8"/>
        <v>6.4249999999999998</v>
      </c>
      <c r="AO9" s="6">
        <f t="shared" si="9"/>
        <v>5.8078124999999998</v>
      </c>
      <c r="AP9" s="22"/>
      <c r="AQ9" s="6">
        <f>V9</f>
        <v>6.0562500000000004</v>
      </c>
      <c r="AR9" s="6">
        <f>AO9</f>
        <v>5.8078124999999998</v>
      </c>
      <c r="AS9" s="6">
        <f>AVERAGE(AQ9:AR9)</f>
        <v>5.9320312499999996</v>
      </c>
      <c r="AT9" s="6">
        <f>W9</f>
        <v>0</v>
      </c>
      <c r="AU9" s="6">
        <f t="shared" si="10"/>
        <v>5.9320312499999996</v>
      </c>
      <c r="AV9">
        <v>2</v>
      </c>
    </row>
    <row r="19" spans="4:8" ht="14.25">
      <c r="D19" s="32"/>
      <c r="F19" s="32"/>
      <c r="H19" s="32"/>
    </row>
    <row r="20" spans="4:8" ht="14.25">
      <c r="D20" s="32"/>
      <c r="F20" s="32"/>
      <c r="H20" s="32"/>
    </row>
    <row r="21" spans="4:8" ht="14.25">
      <c r="D21" s="32"/>
      <c r="E21" s="32"/>
      <c r="F21" s="32"/>
      <c r="H21" s="32"/>
    </row>
  </sheetData>
  <mergeCells count="7">
    <mergeCell ref="AQ4:AR4"/>
    <mergeCell ref="H1:M1"/>
    <mergeCell ref="F4:Q4"/>
    <mergeCell ref="AA1:AH1"/>
    <mergeCell ref="Y4:AJ4"/>
    <mergeCell ref="S4:U4"/>
    <mergeCell ref="AL4:AN4"/>
  </mergeCells>
  <phoneticPr fontId="2" type="noConversion"/>
  <pageMargins left="0.75" right="0.75" top="1" bottom="1" header="0.5" footer="0.5"/>
  <pageSetup paperSize="9" scale="91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39"/>
  <sheetViews>
    <sheetView workbookViewId="0">
      <selection activeCell="AT18" sqref="AT18"/>
    </sheetView>
  </sheetViews>
  <sheetFormatPr defaultRowHeight="12.75"/>
  <cols>
    <col min="1" max="1" width="5.5703125" customWidth="1"/>
    <col min="2" max="2" width="21.28515625" customWidth="1"/>
    <col min="3" max="3" width="21" bestFit="1" customWidth="1"/>
    <col min="4" max="4" width="16.5703125" bestFit="1" customWidth="1"/>
    <col min="5" max="5" width="14.85546875" customWidth="1"/>
    <col min="6" max="16" width="5.7109375" customWidth="1"/>
    <col min="17" max="17" width="3.140625" customWidth="1"/>
    <col min="18" max="20" width="5.7109375" customWidth="1"/>
    <col min="21" max="21" width="6.7109375" customWidth="1"/>
    <col min="22" max="22" width="5.7109375" customWidth="1"/>
    <col min="23" max="23" width="3.140625" customWidth="1"/>
    <col min="24" max="34" width="5.7109375" customWidth="1"/>
    <col min="35" max="35" width="3.140625" customWidth="1"/>
    <col min="36" max="38" width="5.7109375" customWidth="1"/>
    <col min="39" max="39" width="6.7109375" customWidth="1"/>
    <col min="40" max="40" width="3.140625" customWidth="1"/>
    <col min="41" max="45" width="6.7109375" customWidth="1"/>
    <col min="46" max="46" width="11.5703125" customWidth="1"/>
  </cols>
  <sheetData>
    <row r="1" spans="1:46">
      <c r="A1" t="s">
        <v>110</v>
      </c>
      <c r="F1" s="30" t="s">
        <v>15</v>
      </c>
      <c r="G1" s="30"/>
      <c r="H1" s="43"/>
      <c r="I1" s="43"/>
      <c r="J1" s="43"/>
      <c r="K1" s="43"/>
      <c r="L1" s="43"/>
      <c r="M1" s="43"/>
      <c r="N1" s="30"/>
      <c r="O1" s="30"/>
      <c r="Q1" s="9"/>
      <c r="W1" s="22"/>
      <c r="X1" t="s">
        <v>16</v>
      </c>
      <c r="Z1" s="43"/>
      <c r="AA1" s="43"/>
      <c r="AB1" s="43"/>
      <c r="AC1" s="43"/>
      <c r="AD1" s="43"/>
      <c r="AE1" s="43"/>
      <c r="AF1" s="43"/>
      <c r="AG1" s="43"/>
      <c r="AI1" s="9"/>
      <c r="AN1" s="22"/>
      <c r="AT1" s="7">
        <f ca="1">NOW()</f>
        <v>42155.582334837964</v>
      </c>
    </row>
    <row r="2" spans="1:46">
      <c r="A2" s="1" t="s">
        <v>111</v>
      </c>
      <c r="B2" s="1"/>
      <c r="Q2" s="9"/>
      <c r="W2" s="22"/>
      <c r="AI2" s="9"/>
      <c r="AN2" s="22"/>
      <c r="AT2" s="8">
        <f ca="1">NOW()</f>
        <v>42155.582334837964</v>
      </c>
    </row>
    <row r="3" spans="1:46">
      <c r="A3" s="21" t="s">
        <v>152</v>
      </c>
      <c r="Q3" s="9"/>
      <c r="W3" s="22"/>
      <c r="AI3" s="9"/>
      <c r="AN3" s="22"/>
    </row>
    <row r="4" spans="1:46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24"/>
      <c r="R4" s="42" t="s">
        <v>12</v>
      </c>
      <c r="S4" s="42"/>
      <c r="T4" s="42"/>
      <c r="U4" s="29" t="s">
        <v>13</v>
      </c>
      <c r="V4" s="29"/>
      <c r="W4" s="22"/>
      <c r="X4" s="42" t="s">
        <v>10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24"/>
      <c r="AJ4" s="42" t="s">
        <v>12</v>
      </c>
      <c r="AK4" s="42"/>
      <c r="AL4" s="42"/>
      <c r="AM4" s="29" t="s">
        <v>13</v>
      </c>
      <c r="AN4" s="22"/>
      <c r="AO4" s="42" t="s">
        <v>18</v>
      </c>
      <c r="AP4" s="42"/>
      <c r="AQ4" s="29" t="s">
        <v>22</v>
      </c>
      <c r="AR4" s="29" t="s">
        <v>98</v>
      </c>
      <c r="AS4" s="29" t="s">
        <v>41</v>
      </c>
    </row>
    <row r="5" spans="1:46" s="29" customFormat="1">
      <c r="A5" s="29" t="s">
        <v>0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8</v>
      </c>
      <c r="G5" s="29" t="s">
        <v>60</v>
      </c>
      <c r="H5" s="29" t="s">
        <v>69</v>
      </c>
      <c r="I5" s="29" t="s">
        <v>87</v>
      </c>
      <c r="J5" s="29" t="s">
        <v>88</v>
      </c>
      <c r="K5" s="29" t="s">
        <v>89</v>
      </c>
      <c r="L5" s="29" t="s">
        <v>28</v>
      </c>
      <c r="M5" s="29" t="s">
        <v>90</v>
      </c>
      <c r="N5" s="29" t="s">
        <v>81</v>
      </c>
      <c r="O5" s="29" t="s">
        <v>82</v>
      </c>
      <c r="P5" s="29" t="s">
        <v>9</v>
      </c>
      <c r="Q5" s="24"/>
      <c r="R5" s="29" t="s">
        <v>55</v>
      </c>
      <c r="S5" s="29" t="s">
        <v>86</v>
      </c>
      <c r="T5" s="29" t="s">
        <v>9</v>
      </c>
      <c r="U5" s="29" t="s">
        <v>14</v>
      </c>
      <c r="V5" s="29" t="s">
        <v>58</v>
      </c>
      <c r="W5" s="23"/>
      <c r="X5" s="29" t="s">
        <v>8</v>
      </c>
      <c r="Y5" s="29" t="s">
        <v>60</v>
      </c>
      <c r="Z5" s="29" t="s">
        <v>69</v>
      </c>
      <c r="AA5" s="29" t="s">
        <v>87</v>
      </c>
      <c r="AB5" s="29" t="s">
        <v>88</v>
      </c>
      <c r="AC5" s="29" t="s">
        <v>89</v>
      </c>
      <c r="AD5" s="29" t="s">
        <v>28</v>
      </c>
      <c r="AE5" s="29" t="s">
        <v>90</v>
      </c>
      <c r="AF5" s="29" t="s">
        <v>81</v>
      </c>
      <c r="AG5" s="29" t="s">
        <v>82</v>
      </c>
      <c r="AH5" s="29" t="s">
        <v>9</v>
      </c>
      <c r="AI5" s="24"/>
      <c r="AJ5" s="29" t="s">
        <v>55</v>
      </c>
      <c r="AK5" s="29" t="s">
        <v>86</v>
      </c>
      <c r="AL5" s="29" t="s">
        <v>9</v>
      </c>
      <c r="AM5" s="29" t="s">
        <v>14</v>
      </c>
      <c r="AN5" s="23"/>
      <c r="AO5" s="29" t="s">
        <v>19</v>
      </c>
      <c r="AP5" s="29" t="s">
        <v>20</v>
      </c>
      <c r="AQ5" s="29" t="s">
        <v>9</v>
      </c>
      <c r="AR5" s="29" t="s">
        <v>108</v>
      </c>
      <c r="AS5" s="29" t="s">
        <v>14</v>
      </c>
      <c r="AT5" s="29" t="s">
        <v>27</v>
      </c>
    </row>
    <row r="6" spans="1:46">
      <c r="Q6" s="9"/>
      <c r="W6" s="22"/>
      <c r="AI6" s="9"/>
      <c r="AN6" s="22"/>
    </row>
    <row r="7" spans="1:46" ht="14.25">
      <c r="A7" s="32">
        <v>16</v>
      </c>
      <c r="B7" s="32" t="s">
        <v>157</v>
      </c>
      <c r="C7" s="32" t="s">
        <v>155</v>
      </c>
      <c r="D7" s="32" t="s">
        <v>156</v>
      </c>
      <c r="E7" s="32" t="s">
        <v>154</v>
      </c>
      <c r="F7" s="20">
        <v>4.2</v>
      </c>
      <c r="G7" s="20">
        <v>5</v>
      </c>
      <c r="H7" s="20">
        <v>4.7</v>
      </c>
      <c r="I7" s="20">
        <v>4.7</v>
      </c>
      <c r="J7" s="20">
        <v>3.5</v>
      </c>
      <c r="K7" s="20">
        <v>3.2</v>
      </c>
      <c r="L7" s="20">
        <v>5</v>
      </c>
      <c r="M7" s="20">
        <v>4.7</v>
      </c>
      <c r="N7" s="4">
        <f t="shared" ref="N7:N9" si="0">SUM(F7:M7)</f>
        <v>35</v>
      </c>
      <c r="O7" s="13">
        <f t="shared" ref="O7:O9" si="1">N7/8</f>
        <v>4.375</v>
      </c>
      <c r="P7" s="5">
        <f t="shared" ref="P7:P9" si="2">O7</f>
        <v>4.375</v>
      </c>
      <c r="Q7" s="9"/>
      <c r="R7" s="20">
        <v>4</v>
      </c>
      <c r="S7" s="20">
        <v>4</v>
      </c>
      <c r="T7" s="6">
        <f t="shared" ref="T7:T9" si="3">(R7*0.25)+(S7*0.75)</f>
        <v>4</v>
      </c>
      <c r="U7" s="6">
        <f t="shared" ref="U7:U9" si="4">(P7+T7)/2</f>
        <v>4.1875</v>
      </c>
      <c r="V7" s="27">
        <v>0</v>
      </c>
      <c r="W7" s="22"/>
      <c r="X7" s="20">
        <v>4.5</v>
      </c>
      <c r="Y7" s="20">
        <v>5.5</v>
      </c>
      <c r="Z7" s="20">
        <v>4.8</v>
      </c>
      <c r="AA7" s="20">
        <v>5.5</v>
      </c>
      <c r="AB7" s="20">
        <v>4.8</v>
      </c>
      <c r="AC7" s="20">
        <v>5.8</v>
      </c>
      <c r="AD7" s="20">
        <v>5.3</v>
      </c>
      <c r="AE7" s="20">
        <v>4.8</v>
      </c>
      <c r="AF7" s="4">
        <f t="shared" ref="AF7:AF9" si="5">SUM(X7:AE7)</f>
        <v>41</v>
      </c>
      <c r="AG7" s="13">
        <f t="shared" ref="AG7:AG9" si="6">AF7/8</f>
        <v>5.125</v>
      </c>
      <c r="AH7" s="5">
        <f t="shared" ref="AH7:AH9" si="7">AG7</f>
        <v>5.125</v>
      </c>
      <c r="AI7" s="9"/>
      <c r="AJ7" s="20">
        <v>3.8</v>
      </c>
      <c r="AK7" s="20">
        <v>6</v>
      </c>
      <c r="AL7" s="6">
        <f t="shared" ref="AL7:AL9" si="8">(AJ7*0.25)+(AK7*0.75)</f>
        <v>5.45</v>
      </c>
      <c r="AM7" s="6">
        <f t="shared" ref="AM7:AM9" si="9">(AH7+AL7)/2</f>
        <v>5.2874999999999996</v>
      </c>
      <c r="AN7" s="22"/>
      <c r="AO7" s="6">
        <f t="shared" ref="AO7:AO16" si="10">U7</f>
        <v>4.1875</v>
      </c>
      <c r="AP7" s="6">
        <f t="shared" ref="AP7:AP16" si="11">AM7</f>
        <v>5.2874999999999996</v>
      </c>
      <c r="AQ7" s="6">
        <f t="shared" ref="AQ7:AQ16" si="12">AVERAGE(AO7:AP7)</f>
        <v>4.7374999999999998</v>
      </c>
      <c r="AR7" s="6">
        <f>V7</f>
        <v>0</v>
      </c>
      <c r="AS7" s="6">
        <f t="shared" ref="AS7:AS9" si="13">AQ7-AR7</f>
        <v>4.7374999999999998</v>
      </c>
    </row>
    <row r="8" spans="1:46" ht="14.25">
      <c r="A8" s="32">
        <v>17</v>
      </c>
      <c r="B8" s="32" t="s">
        <v>158</v>
      </c>
      <c r="C8" s="32" t="s">
        <v>155</v>
      </c>
      <c r="D8" s="32" t="s">
        <v>156</v>
      </c>
      <c r="E8" s="32" t="s">
        <v>154</v>
      </c>
      <c r="F8" s="20">
        <v>6.5</v>
      </c>
      <c r="G8" s="20">
        <v>6.5</v>
      </c>
      <c r="H8" s="20">
        <v>6.3</v>
      </c>
      <c r="I8" s="20">
        <v>6</v>
      </c>
      <c r="J8" s="20">
        <v>6.3</v>
      </c>
      <c r="K8" s="20">
        <v>6.3</v>
      </c>
      <c r="L8" s="20">
        <v>6.8</v>
      </c>
      <c r="M8" s="20">
        <v>6.2</v>
      </c>
      <c r="N8" s="4">
        <f t="shared" si="0"/>
        <v>50.9</v>
      </c>
      <c r="O8" s="13">
        <f t="shared" si="1"/>
        <v>6.3624999999999998</v>
      </c>
      <c r="P8" s="5">
        <f t="shared" si="2"/>
        <v>6.3624999999999998</v>
      </c>
      <c r="Q8" s="9"/>
      <c r="R8" s="20">
        <v>5.2</v>
      </c>
      <c r="S8" s="20">
        <v>6.4</v>
      </c>
      <c r="T8" s="6">
        <f t="shared" si="3"/>
        <v>6.1000000000000005</v>
      </c>
      <c r="U8" s="6">
        <f t="shared" si="4"/>
        <v>6.2312500000000002</v>
      </c>
      <c r="V8" s="27">
        <v>0</v>
      </c>
      <c r="W8" s="22"/>
      <c r="X8" s="20">
        <v>6</v>
      </c>
      <c r="Y8" s="20">
        <v>6.5</v>
      </c>
      <c r="Z8" s="20">
        <v>8</v>
      </c>
      <c r="AA8" s="20">
        <v>5.3</v>
      </c>
      <c r="AB8" s="20">
        <v>6.3</v>
      </c>
      <c r="AC8" s="20">
        <v>6</v>
      </c>
      <c r="AD8" s="20">
        <v>6.5</v>
      </c>
      <c r="AE8" s="20">
        <v>6.3</v>
      </c>
      <c r="AF8" s="4">
        <f t="shared" si="5"/>
        <v>50.9</v>
      </c>
      <c r="AG8" s="13">
        <f t="shared" si="6"/>
        <v>6.3624999999999998</v>
      </c>
      <c r="AH8" s="5">
        <f t="shared" si="7"/>
        <v>6.3624999999999998</v>
      </c>
      <c r="AI8" s="9"/>
      <c r="AJ8" s="20">
        <v>4.5999999999999996</v>
      </c>
      <c r="AK8" s="20">
        <v>8.1999999999999993</v>
      </c>
      <c r="AL8" s="6">
        <f t="shared" si="8"/>
        <v>7.2999999999999989</v>
      </c>
      <c r="AM8" s="6">
        <f t="shared" si="9"/>
        <v>6.8312499999999989</v>
      </c>
      <c r="AN8" s="22"/>
      <c r="AO8" s="6">
        <f t="shared" si="10"/>
        <v>6.2312500000000002</v>
      </c>
      <c r="AP8" s="6">
        <f t="shared" si="11"/>
        <v>6.8312499999999989</v>
      </c>
      <c r="AQ8" s="6">
        <f t="shared" si="12"/>
        <v>6.53125</v>
      </c>
      <c r="AR8" s="6">
        <f>V8</f>
        <v>0</v>
      </c>
      <c r="AS8" s="6">
        <f t="shared" si="13"/>
        <v>6.53125</v>
      </c>
      <c r="AT8">
        <v>1</v>
      </c>
    </row>
    <row r="9" spans="1:46" ht="14.25">
      <c r="A9" s="32">
        <v>28</v>
      </c>
      <c r="B9" s="32" t="s">
        <v>124</v>
      </c>
      <c r="C9" s="32" t="s">
        <v>114</v>
      </c>
      <c r="D9" s="32" t="s">
        <v>139</v>
      </c>
      <c r="E9" s="32" t="s">
        <v>113</v>
      </c>
      <c r="F9" s="20">
        <v>4.7</v>
      </c>
      <c r="G9" s="20">
        <v>5.5</v>
      </c>
      <c r="H9" s="20">
        <v>6</v>
      </c>
      <c r="I9" s="20">
        <v>5.7</v>
      </c>
      <c r="J9" s="20">
        <v>4.5</v>
      </c>
      <c r="K9" s="20">
        <v>4.9000000000000004</v>
      </c>
      <c r="L9" s="20">
        <v>6.7</v>
      </c>
      <c r="M9" s="20">
        <v>5.3</v>
      </c>
      <c r="N9" s="4">
        <f t="shared" si="0"/>
        <v>43.3</v>
      </c>
      <c r="O9" s="13">
        <f t="shared" si="1"/>
        <v>5.4124999999999996</v>
      </c>
      <c r="P9" s="5">
        <f t="shared" si="2"/>
        <v>5.4124999999999996</v>
      </c>
      <c r="Q9" s="9"/>
      <c r="R9" s="20">
        <v>5.4</v>
      </c>
      <c r="S9" s="20">
        <v>6.8</v>
      </c>
      <c r="T9" s="6">
        <f t="shared" si="3"/>
        <v>6.4499999999999993</v>
      </c>
      <c r="U9" s="6">
        <f t="shared" si="4"/>
        <v>5.9312499999999995</v>
      </c>
      <c r="V9" s="27">
        <v>0</v>
      </c>
      <c r="W9" s="22"/>
      <c r="X9" s="20">
        <v>5.3</v>
      </c>
      <c r="Y9" s="20">
        <v>6.5</v>
      </c>
      <c r="Z9" s="20">
        <v>6</v>
      </c>
      <c r="AA9" s="20">
        <v>6</v>
      </c>
      <c r="AB9" s="20">
        <v>6</v>
      </c>
      <c r="AC9" s="20">
        <v>5.5</v>
      </c>
      <c r="AD9" s="20">
        <v>6.3</v>
      </c>
      <c r="AE9" s="20">
        <v>5.5</v>
      </c>
      <c r="AF9" s="4">
        <f t="shared" si="5"/>
        <v>47.099999999999994</v>
      </c>
      <c r="AG9" s="13">
        <f t="shared" si="6"/>
        <v>5.8874999999999993</v>
      </c>
      <c r="AH9" s="5">
        <f t="shared" si="7"/>
        <v>5.8874999999999993</v>
      </c>
      <c r="AI9" s="9"/>
      <c r="AJ9" s="20">
        <v>4.3</v>
      </c>
      <c r="AK9" s="20">
        <v>7.5</v>
      </c>
      <c r="AL9" s="6">
        <f t="shared" si="8"/>
        <v>6.7</v>
      </c>
      <c r="AM9" s="6">
        <f t="shared" si="9"/>
        <v>6.2937499999999993</v>
      </c>
      <c r="AN9" s="22"/>
      <c r="AO9" s="6">
        <f t="shared" si="10"/>
        <v>5.9312499999999995</v>
      </c>
      <c r="AP9" s="6">
        <f t="shared" si="11"/>
        <v>6.2937499999999993</v>
      </c>
      <c r="AQ9" s="6">
        <f t="shared" si="12"/>
        <v>6.1124999999999989</v>
      </c>
      <c r="AR9" s="6">
        <f>V9</f>
        <v>0</v>
      </c>
      <c r="AS9" s="6">
        <f t="shared" si="13"/>
        <v>6.1124999999999989</v>
      </c>
    </row>
    <row r="10" spans="1:46" ht="14.25">
      <c r="A10" s="32">
        <v>15</v>
      </c>
      <c r="B10" s="32" t="s">
        <v>161</v>
      </c>
      <c r="C10" s="32" t="s">
        <v>155</v>
      </c>
      <c r="D10" s="32" t="s">
        <v>156</v>
      </c>
      <c r="E10" s="32" t="s">
        <v>154</v>
      </c>
      <c r="F10" s="20">
        <v>4</v>
      </c>
      <c r="G10" s="20">
        <v>5.3</v>
      </c>
      <c r="H10" s="20">
        <v>5.3</v>
      </c>
      <c r="I10" s="20">
        <v>5</v>
      </c>
      <c r="J10" s="20">
        <v>4.8</v>
      </c>
      <c r="K10" s="20">
        <v>5.5</v>
      </c>
      <c r="L10" s="20">
        <v>6</v>
      </c>
      <c r="M10" s="20">
        <v>5</v>
      </c>
      <c r="N10" s="4">
        <f t="shared" ref="N10:N16" si="14">SUM(F10:M10)</f>
        <v>40.900000000000006</v>
      </c>
      <c r="O10" s="13">
        <f t="shared" ref="O10:O16" si="15">N10/8</f>
        <v>5.1125000000000007</v>
      </c>
      <c r="P10" s="5">
        <f t="shared" ref="P10:P16" si="16">O10</f>
        <v>5.1125000000000007</v>
      </c>
      <c r="Q10" s="9"/>
      <c r="R10" s="20">
        <v>4.7</v>
      </c>
      <c r="S10" s="20">
        <v>6.4</v>
      </c>
      <c r="T10" s="6">
        <f t="shared" ref="T10:T16" si="17">(R10*0.25)+(S10*0.75)</f>
        <v>5.9750000000000005</v>
      </c>
      <c r="U10" s="6">
        <f t="shared" ref="U10:U16" si="18">(P10+T10)/2</f>
        <v>5.5437500000000011</v>
      </c>
      <c r="V10" s="27">
        <v>0</v>
      </c>
      <c r="W10" s="22"/>
      <c r="X10" s="20">
        <v>4.5</v>
      </c>
      <c r="Y10" s="20">
        <v>6</v>
      </c>
      <c r="Z10" s="20">
        <v>5.3</v>
      </c>
      <c r="AA10" s="20">
        <v>5.5</v>
      </c>
      <c r="AB10" s="20">
        <v>5.3</v>
      </c>
      <c r="AC10" s="20">
        <v>5.8</v>
      </c>
      <c r="AD10" s="20">
        <v>5.8</v>
      </c>
      <c r="AE10" s="20">
        <v>4.5</v>
      </c>
      <c r="AF10" s="4">
        <f t="shared" ref="AF10:AF16" si="19">SUM(X10:AE10)</f>
        <v>42.699999999999996</v>
      </c>
      <c r="AG10" s="13">
        <f t="shared" ref="AG10:AG16" si="20">AF10/8</f>
        <v>5.3374999999999995</v>
      </c>
      <c r="AH10" s="5">
        <f t="shared" ref="AH10:AH16" si="21">AG10</f>
        <v>5.3374999999999995</v>
      </c>
      <c r="AI10" s="9"/>
      <c r="AJ10" s="20">
        <v>3.9</v>
      </c>
      <c r="AK10" s="20">
        <v>7.1</v>
      </c>
      <c r="AL10" s="6">
        <f t="shared" ref="AL10:AL16" si="22">(AJ10*0.25)+(AK10*0.75)</f>
        <v>6.2999999999999989</v>
      </c>
      <c r="AM10" s="6">
        <f t="shared" ref="AM10:AM16" si="23">(AH10+AL10)/2</f>
        <v>5.8187499999999996</v>
      </c>
      <c r="AN10" s="22"/>
      <c r="AO10" s="6">
        <f t="shared" si="10"/>
        <v>5.5437500000000011</v>
      </c>
      <c r="AP10" s="6">
        <f t="shared" si="11"/>
        <v>5.8187499999999996</v>
      </c>
      <c r="AQ10" s="6">
        <f t="shared" si="12"/>
        <v>5.6812500000000004</v>
      </c>
      <c r="AR10" s="6">
        <f t="shared" ref="AR10:AR16" si="24">V10</f>
        <v>0</v>
      </c>
      <c r="AS10" s="6">
        <f t="shared" ref="AS10:AS16" si="25">AQ10-AR10</f>
        <v>5.6812500000000004</v>
      </c>
    </row>
    <row r="11" spans="1:46" ht="14.25">
      <c r="A11" s="32">
        <v>29</v>
      </c>
      <c r="B11" s="32" t="s">
        <v>126</v>
      </c>
      <c r="C11" s="32" t="s">
        <v>114</v>
      </c>
      <c r="D11" s="32" t="s">
        <v>139</v>
      </c>
      <c r="E11" s="32" t="s">
        <v>113</v>
      </c>
      <c r="F11" s="20">
        <v>4.9000000000000004</v>
      </c>
      <c r="G11" s="20">
        <v>5.8</v>
      </c>
      <c r="H11" s="20">
        <v>6.2</v>
      </c>
      <c r="I11" s="20">
        <v>6.2</v>
      </c>
      <c r="J11" s="20">
        <v>6</v>
      </c>
      <c r="K11" s="20">
        <v>6</v>
      </c>
      <c r="L11" s="20">
        <v>6</v>
      </c>
      <c r="M11" s="20">
        <v>6</v>
      </c>
      <c r="N11" s="4">
        <f t="shared" si="14"/>
        <v>47.099999999999994</v>
      </c>
      <c r="O11" s="13">
        <f t="shared" si="15"/>
        <v>5.8874999999999993</v>
      </c>
      <c r="P11" s="5">
        <f t="shared" si="16"/>
        <v>5.8874999999999993</v>
      </c>
      <c r="Q11" s="9"/>
      <c r="R11" s="20">
        <v>5.3</v>
      </c>
      <c r="S11" s="20">
        <v>7.3</v>
      </c>
      <c r="T11" s="6">
        <f t="shared" si="17"/>
        <v>6.8</v>
      </c>
      <c r="U11" s="6">
        <f t="shared" si="18"/>
        <v>6.34375</v>
      </c>
      <c r="V11" s="27">
        <v>0</v>
      </c>
      <c r="W11" s="22"/>
      <c r="X11" s="20">
        <v>5.5</v>
      </c>
      <c r="Y11" s="20">
        <v>5.5</v>
      </c>
      <c r="Z11" s="20">
        <v>6</v>
      </c>
      <c r="AA11" s="20">
        <v>5</v>
      </c>
      <c r="AB11" s="20">
        <v>6</v>
      </c>
      <c r="AC11" s="20">
        <v>6</v>
      </c>
      <c r="AD11" s="20">
        <v>4.5</v>
      </c>
      <c r="AE11" s="20">
        <v>5</v>
      </c>
      <c r="AF11" s="4">
        <f t="shared" si="19"/>
        <v>43.5</v>
      </c>
      <c r="AG11" s="13">
        <f t="shared" si="20"/>
        <v>5.4375</v>
      </c>
      <c r="AH11" s="5">
        <f t="shared" si="21"/>
        <v>5.4375</v>
      </c>
      <c r="AI11" s="9"/>
      <c r="AJ11" s="20">
        <v>5.0999999999999996</v>
      </c>
      <c r="AK11" s="20">
        <v>7.3</v>
      </c>
      <c r="AL11" s="6">
        <f t="shared" si="22"/>
        <v>6.75</v>
      </c>
      <c r="AM11" s="6">
        <f t="shared" si="23"/>
        <v>6.09375</v>
      </c>
      <c r="AN11" s="22"/>
      <c r="AO11" s="6">
        <f t="shared" si="10"/>
        <v>6.34375</v>
      </c>
      <c r="AP11" s="6">
        <f t="shared" si="11"/>
        <v>6.09375</v>
      </c>
      <c r="AQ11" s="6">
        <f t="shared" si="12"/>
        <v>6.21875</v>
      </c>
      <c r="AR11" s="6">
        <f t="shared" si="24"/>
        <v>0</v>
      </c>
      <c r="AS11" s="6">
        <f t="shared" si="25"/>
        <v>6.21875</v>
      </c>
      <c r="AT11">
        <v>4</v>
      </c>
    </row>
    <row r="12" spans="1:46" ht="14.25">
      <c r="A12" s="32">
        <v>26</v>
      </c>
      <c r="B12" s="32" t="s">
        <v>127</v>
      </c>
      <c r="C12" s="32" t="s">
        <v>114</v>
      </c>
      <c r="D12" s="32" t="s">
        <v>139</v>
      </c>
      <c r="E12" s="32" t="s">
        <v>113</v>
      </c>
      <c r="F12" s="20">
        <v>5.8</v>
      </c>
      <c r="G12" s="20">
        <v>6.5</v>
      </c>
      <c r="H12" s="20">
        <v>5.8</v>
      </c>
      <c r="I12" s="20">
        <v>6</v>
      </c>
      <c r="J12" s="20">
        <v>6.2</v>
      </c>
      <c r="K12" s="20">
        <v>6.4</v>
      </c>
      <c r="L12" s="20">
        <v>6.2</v>
      </c>
      <c r="M12" s="20">
        <v>5.7</v>
      </c>
      <c r="N12" s="4">
        <f t="shared" si="14"/>
        <v>48.600000000000009</v>
      </c>
      <c r="O12" s="13">
        <f t="shared" si="15"/>
        <v>6.0750000000000011</v>
      </c>
      <c r="P12" s="5">
        <f t="shared" si="16"/>
        <v>6.0750000000000011</v>
      </c>
      <c r="Q12" s="9"/>
      <c r="R12" s="20">
        <v>5.3</v>
      </c>
      <c r="S12" s="20">
        <v>6.2</v>
      </c>
      <c r="T12" s="6">
        <f t="shared" si="17"/>
        <v>5.9750000000000005</v>
      </c>
      <c r="U12" s="6">
        <f t="shared" si="18"/>
        <v>6.0250000000000004</v>
      </c>
      <c r="V12" s="27">
        <v>0</v>
      </c>
      <c r="W12" s="22"/>
      <c r="X12" s="20">
        <v>5.3</v>
      </c>
      <c r="Y12" s="20">
        <v>5.5</v>
      </c>
      <c r="Z12" s="20">
        <v>6</v>
      </c>
      <c r="AA12" s="20">
        <v>4</v>
      </c>
      <c r="AB12" s="20">
        <v>5.8</v>
      </c>
      <c r="AC12" s="20">
        <v>4.5</v>
      </c>
      <c r="AD12" s="20">
        <v>6</v>
      </c>
      <c r="AE12" s="20">
        <v>5.5</v>
      </c>
      <c r="AF12" s="4">
        <f t="shared" si="19"/>
        <v>42.6</v>
      </c>
      <c r="AG12" s="13">
        <f t="shared" si="20"/>
        <v>5.3250000000000002</v>
      </c>
      <c r="AH12" s="5">
        <f t="shared" si="21"/>
        <v>5.3250000000000002</v>
      </c>
      <c r="AI12" s="9"/>
      <c r="AJ12" s="20">
        <v>5</v>
      </c>
      <c r="AK12" s="20">
        <v>8</v>
      </c>
      <c r="AL12" s="6">
        <f t="shared" si="22"/>
        <v>7.25</v>
      </c>
      <c r="AM12" s="6">
        <f t="shared" si="23"/>
        <v>6.2874999999999996</v>
      </c>
      <c r="AN12" s="22"/>
      <c r="AO12" s="6">
        <f t="shared" si="10"/>
        <v>6.0250000000000004</v>
      </c>
      <c r="AP12" s="6">
        <f t="shared" si="11"/>
        <v>6.2874999999999996</v>
      </c>
      <c r="AQ12" s="6">
        <f t="shared" si="12"/>
        <v>6.15625</v>
      </c>
      <c r="AR12" s="6">
        <f t="shared" si="24"/>
        <v>0</v>
      </c>
      <c r="AS12" s="6">
        <f t="shared" si="25"/>
        <v>6.15625</v>
      </c>
      <c r="AT12">
        <v>5</v>
      </c>
    </row>
    <row r="13" spans="1:46" ht="14.25">
      <c r="A13" s="32">
        <v>31</v>
      </c>
      <c r="B13" s="32" t="s">
        <v>123</v>
      </c>
      <c r="C13" s="32" t="s">
        <v>114</v>
      </c>
      <c r="D13" s="32" t="s">
        <v>139</v>
      </c>
      <c r="E13" s="32" t="s">
        <v>113</v>
      </c>
      <c r="F13" s="20">
        <v>6</v>
      </c>
      <c r="G13" s="20">
        <v>6</v>
      </c>
      <c r="H13" s="20">
        <v>4.5</v>
      </c>
      <c r="I13" s="20">
        <v>4</v>
      </c>
      <c r="J13" s="20">
        <v>5.2</v>
      </c>
      <c r="K13" s="20">
        <v>5.3</v>
      </c>
      <c r="L13" s="20">
        <v>5</v>
      </c>
      <c r="M13" s="20">
        <v>5.7</v>
      </c>
      <c r="N13" s="4">
        <f t="shared" si="14"/>
        <v>41.7</v>
      </c>
      <c r="O13" s="13">
        <f t="shared" si="15"/>
        <v>5.2125000000000004</v>
      </c>
      <c r="P13" s="5">
        <f t="shared" si="16"/>
        <v>5.2125000000000004</v>
      </c>
      <c r="Q13" s="9"/>
      <c r="R13" s="20">
        <v>4.7</v>
      </c>
      <c r="S13" s="20">
        <v>5.5</v>
      </c>
      <c r="T13" s="6">
        <f t="shared" si="17"/>
        <v>5.3</v>
      </c>
      <c r="U13" s="6">
        <f t="shared" si="18"/>
        <v>5.2562499999999996</v>
      </c>
      <c r="V13" s="27">
        <v>0</v>
      </c>
      <c r="W13" s="22"/>
      <c r="X13" s="20">
        <v>4.9000000000000004</v>
      </c>
      <c r="Y13" s="20">
        <v>4.8</v>
      </c>
      <c r="Z13" s="20">
        <v>5</v>
      </c>
      <c r="AA13" s="20">
        <v>3</v>
      </c>
      <c r="AB13" s="20">
        <v>5.3</v>
      </c>
      <c r="AC13" s="20">
        <v>5.5</v>
      </c>
      <c r="AD13" s="20">
        <v>6</v>
      </c>
      <c r="AE13" s="20">
        <v>5.5</v>
      </c>
      <c r="AF13" s="4">
        <f t="shared" si="19"/>
        <v>40</v>
      </c>
      <c r="AG13" s="13">
        <f t="shared" si="20"/>
        <v>5</v>
      </c>
      <c r="AH13" s="5">
        <f t="shared" si="21"/>
        <v>5</v>
      </c>
      <c r="AI13" s="9"/>
      <c r="AJ13" s="20">
        <v>4.3</v>
      </c>
      <c r="AK13" s="20">
        <v>6.9</v>
      </c>
      <c r="AL13" s="6">
        <f t="shared" si="22"/>
        <v>6.2500000000000009</v>
      </c>
      <c r="AM13" s="6">
        <f t="shared" si="23"/>
        <v>5.625</v>
      </c>
      <c r="AN13" s="22"/>
      <c r="AO13" s="6">
        <f t="shared" si="10"/>
        <v>5.2562499999999996</v>
      </c>
      <c r="AP13" s="6">
        <f t="shared" si="11"/>
        <v>5.625</v>
      </c>
      <c r="AQ13" s="6">
        <f t="shared" si="12"/>
        <v>5.4406249999999998</v>
      </c>
      <c r="AR13" s="6">
        <f t="shared" si="24"/>
        <v>0</v>
      </c>
      <c r="AS13" s="6">
        <f t="shared" si="25"/>
        <v>5.4406249999999998</v>
      </c>
    </row>
    <row r="14" spans="1:46" ht="14.25">
      <c r="A14" s="32">
        <v>10</v>
      </c>
      <c r="B14" s="32" t="s">
        <v>159</v>
      </c>
      <c r="C14" s="32" t="s">
        <v>155</v>
      </c>
      <c r="D14" s="32" t="s">
        <v>156</v>
      </c>
      <c r="E14" s="32" t="s">
        <v>154</v>
      </c>
      <c r="F14" s="20">
        <v>5.2</v>
      </c>
      <c r="G14" s="20">
        <v>5.8</v>
      </c>
      <c r="H14" s="20">
        <v>6</v>
      </c>
      <c r="I14" s="20">
        <v>5.7</v>
      </c>
      <c r="J14" s="20">
        <v>5.7</v>
      </c>
      <c r="K14" s="20">
        <v>5.5</v>
      </c>
      <c r="L14" s="20">
        <v>6.5</v>
      </c>
      <c r="M14" s="20">
        <v>5.7</v>
      </c>
      <c r="N14" s="4">
        <f t="shared" si="14"/>
        <v>46.1</v>
      </c>
      <c r="O14" s="13">
        <f t="shared" si="15"/>
        <v>5.7625000000000002</v>
      </c>
      <c r="P14" s="5">
        <f t="shared" si="16"/>
        <v>5.7625000000000002</v>
      </c>
      <c r="Q14" s="9"/>
      <c r="R14" s="20">
        <v>4.3</v>
      </c>
      <c r="S14" s="20">
        <v>6.6</v>
      </c>
      <c r="T14" s="6">
        <f t="shared" si="17"/>
        <v>6.0249999999999995</v>
      </c>
      <c r="U14" s="6">
        <f t="shared" si="18"/>
        <v>5.8937499999999998</v>
      </c>
      <c r="V14" s="27">
        <v>0</v>
      </c>
      <c r="W14" s="22"/>
      <c r="X14" s="20">
        <v>5.3</v>
      </c>
      <c r="Y14" s="20">
        <v>6.5</v>
      </c>
      <c r="Z14" s="20">
        <v>6.5</v>
      </c>
      <c r="AA14" s="20">
        <v>5.5</v>
      </c>
      <c r="AB14" s="20">
        <v>5.5</v>
      </c>
      <c r="AC14" s="20">
        <v>5.5</v>
      </c>
      <c r="AD14" s="20">
        <v>6</v>
      </c>
      <c r="AE14" s="20">
        <v>5</v>
      </c>
      <c r="AF14" s="4">
        <f t="shared" si="19"/>
        <v>45.8</v>
      </c>
      <c r="AG14" s="13">
        <f t="shared" si="20"/>
        <v>5.7249999999999996</v>
      </c>
      <c r="AH14" s="5">
        <f t="shared" si="21"/>
        <v>5.7249999999999996</v>
      </c>
      <c r="AI14" s="9"/>
      <c r="AJ14" s="20">
        <v>4.7</v>
      </c>
      <c r="AK14" s="20">
        <v>7.8</v>
      </c>
      <c r="AL14" s="6">
        <f t="shared" si="22"/>
        <v>7.0249999999999995</v>
      </c>
      <c r="AM14" s="6">
        <f t="shared" si="23"/>
        <v>6.375</v>
      </c>
      <c r="AN14" s="22"/>
      <c r="AO14" s="6">
        <f t="shared" si="10"/>
        <v>5.8937499999999998</v>
      </c>
      <c r="AP14" s="6">
        <f t="shared" si="11"/>
        <v>6.375</v>
      </c>
      <c r="AQ14" s="6">
        <f t="shared" si="12"/>
        <v>6.1343750000000004</v>
      </c>
      <c r="AR14" s="6">
        <f t="shared" si="24"/>
        <v>0</v>
      </c>
      <c r="AS14" s="6">
        <f t="shared" si="25"/>
        <v>6.1343750000000004</v>
      </c>
      <c r="AT14">
        <v>6</v>
      </c>
    </row>
    <row r="15" spans="1:46" ht="14.25">
      <c r="A15" s="32">
        <v>3</v>
      </c>
      <c r="B15" s="32" t="s">
        <v>130</v>
      </c>
      <c r="C15" s="32" t="s">
        <v>120</v>
      </c>
      <c r="D15" s="32" t="s">
        <v>121</v>
      </c>
      <c r="E15" s="32" t="s">
        <v>119</v>
      </c>
      <c r="F15" s="20">
        <v>5.5</v>
      </c>
      <c r="G15" s="20">
        <v>6.3</v>
      </c>
      <c r="H15" s="20">
        <v>5.2</v>
      </c>
      <c r="I15" s="20">
        <v>6.2</v>
      </c>
      <c r="J15" s="20">
        <v>6</v>
      </c>
      <c r="K15" s="20">
        <v>6</v>
      </c>
      <c r="L15" s="20">
        <v>6.5</v>
      </c>
      <c r="M15" s="20">
        <v>5.3</v>
      </c>
      <c r="N15" s="4">
        <f t="shared" si="14"/>
        <v>47</v>
      </c>
      <c r="O15" s="13">
        <f t="shared" si="15"/>
        <v>5.875</v>
      </c>
      <c r="P15" s="5">
        <f t="shared" si="16"/>
        <v>5.875</v>
      </c>
      <c r="Q15" s="9"/>
      <c r="R15" s="20">
        <v>5.5</v>
      </c>
      <c r="S15" s="20">
        <v>7.5</v>
      </c>
      <c r="T15" s="6">
        <f t="shared" si="17"/>
        <v>7</v>
      </c>
      <c r="U15" s="6">
        <f t="shared" si="18"/>
        <v>6.4375</v>
      </c>
      <c r="V15" s="27">
        <v>0</v>
      </c>
      <c r="W15" s="22"/>
      <c r="X15" s="20">
        <v>6</v>
      </c>
      <c r="Y15" s="20">
        <v>6</v>
      </c>
      <c r="Z15" s="20">
        <v>6.5</v>
      </c>
      <c r="AA15" s="20">
        <v>5.5</v>
      </c>
      <c r="AB15" s="20">
        <v>6.3</v>
      </c>
      <c r="AC15" s="20">
        <v>6.3</v>
      </c>
      <c r="AD15" s="20">
        <v>6.5</v>
      </c>
      <c r="AE15" s="20">
        <v>5</v>
      </c>
      <c r="AF15" s="4">
        <f t="shared" si="19"/>
        <v>48.1</v>
      </c>
      <c r="AG15" s="13">
        <f t="shared" si="20"/>
        <v>6.0125000000000002</v>
      </c>
      <c r="AH15" s="5">
        <f t="shared" si="21"/>
        <v>6.0125000000000002</v>
      </c>
      <c r="AI15" s="9"/>
      <c r="AJ15" s="20">
        <v>5</v>
      </c>
      <c r="AK15" s="20">
        <v>7.1</v>
      </c>
      <c r="AL15" s="6">
        <f t="shared" si="22"/>
        <v>6.5749999999999993</v>
      </c>
      <c r="AM15" s="6">
        <f t="shared" si="23"/>
        <v>6.2937499999999993</v>
      </c>
      <c r="AN15" s="22"/>
      <c r="AO15" s="6">
        <f t="shared" si="10"/>
        <v>6.4375</v>
      </c>
      <c r="AP15" s="6">
        <f t="shared" si="11"/>
        <v>6.2937499999999993</v>
      </c>
      <c r="AQ15" s="6">
        <f t="shared" si="12"/>
        <v>6.3656249999999996</v>
      </c>
      <c r="AR15" s="6">
        <f t="shared" si="24"/>
        <v>0</v>
      </c>
      <c r="AS15" s="6">
        <f t="shared" si="25"/>
        <v>6.3656249999999996</v>
      </c>
      <c r="AT15">
        <v>3</v>
      </c>
    </row>
    <row r="16" spans="1:46" ht="14.25">
      <c r="A16" s="32">
        <v>8</v>
      </c>
      <c r="B16" s="32" t="s">
        <v>162</v>
      </c>
      <c r="C16" s="32" t="s">
        <v>120</v>
      </c>
      <c r="D16" s="32" t="s">
        <v>121</v>
      </c>
      <c r="E16" s="32" t="s">
        <v>119</v>
      </c>
      <c r="F16" s="20">
        <v>7</v>
      </c>
      <c r="G16" s="20">
        <v>6.5</v>
      </c>
      <c r="H16" s="20">
        <v>4.5</v>
      </c>
      <c r="I16" s="20">
        <v>5.5</v>
      </c>
      <c r="J16" s="20">
        <v>6</v>
      </c>
      <c r="K16" s="20">
        <v>6</v>
      </c>
      <c r="L16" s="20">
        <v>6.7</v>
      </c>
      <c r="M16" s="20">
        <v>6</v>
      </c>
      <c r="N16" s="4">
        <f t="shared" si="14"/>
        <v>48.2</v>
      </c>
      <c r="O16" s="13">
        <f t="shared" si="15"/>
        <v>6.0250000000000004</v>
      </c>
      <c r="P16" s="5">
        <f t="shared" si="16"/>
        <v>6.0250000000000004</v>
      </c>
      <c r="Q16" s="9"/>
      <c r="R16" s="20">
        <v>6.2</v>
      </c>
      <c r="S16" s="20">
        <v>7.8</v>
      </c>
      <c r="T16" s="6">
        <f t="shared" si="17"/>
        <v>7.3999999999999995</v>
      </c>
      <c r="U16" s="6">
        <f t="shared" si="18"/>
        <v>6.7125000000000004</v>
      </c>
      <c r="V16" s="27">
        <v>0</v>
      </c>
      <c r="W16" s="22"/>
      <c r="X16" s="20">
        <v>6</v>
      </c>
      <c r="Y16" s="20">
        <v>6.5</v>
      </c>
      <c r="Z16" s="20">
        <v>7</v>
      </c>
      <c r="AA16" s="20">
        <v>6.5</v>
      </c>
      <c r="AB16" s="20">
        <v>7</v>
      </c>
      <c r="AC16" s="20">
        <v>5</v>
      </c>
      <c r="AD16" s="20">
        <v>6</v>
      </c>
      <c r="AE16" s="20">
        <v>5</v>
      </c>
      <c r="AF16" s="4">
        <f t="shared" si="19"/>
        <v>49</v>
      </c>
      <c r="AG16" s="13">
        <f t="shared" si="20"/>
        <v>6.125</v>
      </c>
      <c r="AH16" s="5">
        <f t="shared" si="21"/>
        <v>6.125</v>
      </c>
      <c r="AI16" s="9"/>
      <c r="AJ16" s="20">
        <v>4.5</v>
      </c>
      <c r="AK16" s="20">
        <v>6.5</v>
      </c>
      <c r="AL16" s="6">
        <f t="shared" si="22"/>
        <v>6</v>
      </c>
      <c r="AM16" s="6">
        <f t="shared" si="23"/>
        <v>6.0625</v>
      </c>
      <c r="AN16" s="22"/>
      <c r="AO16" s="6">
        <f t="shared" si="10"/>
        <v>6.7125000000000004</v>
      </c>
      <c r="AP16" s="6">
        <f t="shared" si="11"/>
        <v>6.0625</v>
      </c>
      <c r="AQ16" s="6">
        <f t="shared" si="12"/>
        <v>6.3875000000000002</v>
      </c>
      <c r="AR16" s="6">
        <f t="shared" si="24"/>
        <v>0</v>
      </c>
      <c r="AS16" s="6">
        <f t="shared" si="25"/>
        <v>6.3875000000000002</v>
      </c>
      <c r="AT16">
        <v>2</v>
      </c>
    </row>
    <row r="17" spans="1:45" ht="14.25">
      <c r="A17" s="32"/>
      <c r="B17" s="32"/>
      <c r="C17" s="32"/>
      <c r="D17" s="32"/>
      <c r="E17" s="32"/>
      <c r="F17" s="20"/>
      <c r="G17" s="20"/>
      <c r="H17" s="20"/>
      <c r="I17" s="20"/>
      <c r="J17" s="20"/>
      <c r="K17" s="20"/>
      <c r="L17" s="20"/>
      <c r="M17" s="20"/>
      <c r="N17" s="4"/>
      <c r="O17" s="13"/>
      <c r="P17" s="5"/>
      <c r="Q17" s="9"/>
      <c r="R17" s="20"/>
      <c r="S17" s="20"/>
      <c r="T17" s="6"/>
      <c r="U17" s="6"/>
      <c r="V17" s="27"/>
      <c r="W17" s="22"/>
      <c r="X17" s="20"/>
      <c r="Y17" s="20"/>
      <c r="Z17" s="20"/>
      <c r="AA17" s="20"/>
      <c r="AB17" s="20"/>
      <c r="AC17" s="20"/>
      <c r="AD17" s="20"/>
      <c r="AE17" s="20"/>
      <c r="AF17" s="4"/>
      <c r="AG17" s="13"/>
      <c r="AH17" s="5"/>
      <c r="AI17" s="9"/>
      <c r="AJ17" s="20"/>
      <c r="AK17" s="20"/>
      <c r="AL17" s="6"/>
      <c r="AM17" s="6"/>
      <c r="AN17" s="22"/>
      <c r="AO17" s="6"/>
      <c r="AP17" s="6"/>
      <c r="AQ17" s="6"/>
      <c r="AR17" s="6"/>
      <c r="AS17" s="6"/>
    </row>
    <row r="19" spans="1:45" ht="15.75">
      <c r="B19" s="36"/>
      <c r="G19" s="32"/>
      <c r="I19" s="32"/>
      <c r="K19" s="32"/>
    </row>
    <row r="20" spans="1:45" ht="15.75">
      <c r="B20" s="36"/>
      <c r="G20" s="32"/>
      <c r="I20" s="32"/>
      <c r="K20" s="32"/>
    </row>
    <row r="21" spans="1:45" ht="15.75">
      <c r="B21" s="36"/>
      <c r="G21" s="32"/>
      <c r="I21" s="32"/>
      <c r="K21" s="32"/>
    </row>
    <row r="22" spans="1:45" ht="15.75">
      <c r="B22" s="36"/>
      <c r="G22" s="32"/>
      <c r="I22" s="32"/>
      <c r="K22" s="32"/>
    </row>
    <row r="23" spans="1:45" ht="15.75">
      <c r="B23" s="36"/>
      <c r="G23" s="32"/>
      <c r="I23" s="32"/>
      <c r="K23" s="32"/>
    </row>
    <row r="24" spans="1:45" ht="15.75">
      <c r="B24" s="36"/>
      <c r="G24" s="32"/>
      <c r="I24" s="32"/>
      <c r="K24" s="32"/>
    </row>
    <row r="25" spans="1:45" ht="15.75">
      <c r="B25" s="36"/>
      <c r="G25" s="32"/>
      <c r="I25" s="32"/>
      <c r="K25" s="32"/>
    </row>
    <row r="26" spans="1:45" ht="15.75">
      <c r="B26" s="36"/>
      <c r="G26" s="32"/>
      <c r="I26" s="32"/>
      <c r="K26" s="32"/>
    </row>
    <row r="27" spans="1:45" ht="15.75">
      <c r="B27" s="36"/>
      <c r="G27" s="32"/>
      <c r="I27" s="32"/>
      <c r="K27" s="32"/>
    </row>
    <row r="28" spans="1:45" ht="15.75">
      <c r="B28" s="36"/>
      <c r="G28" s="32"/>
      <c r="I28" s="32"/>
      <c r="K28" s="32"/>
    </row>
    <row r="29" spans="1:45" ht="15.75">
      <c r="B29" s="36"/>
      <c r="G29" s="32"/>
      <c r="I29" s="32"/>
      <c r="K29" s="32"/>
    </row>
    <row r="30" spans="1:45" ht="15.75">
      <c r="B30" s="36"/>
      <c r="G30" s="32"/>
      <c r="I30" s="32"/>
      <c r="K30" s="32"/>
    </row>
    <row r="31" spans="1:45" ht="15.75">
      <c r="B31" s="36"/>
      <c r="G31" s="32"/>
      <c r="I31" s="32"/>
      <c r="K31" s="32"/>
    </row>
    <row r="32" spans="1:45" ht="15.75">
      <c r="B32" s="36"/>
      <c r="G32" s="32"/>
      <c r="I32" s="32"/>
      <c r="K32" s="32"/>
    </row>
    <row r="33" spans="2:11" ht="15.75">
      <c r="B33" s="36"/>
      <c r="G33" s="32"/>
      <c r="I33" s="32"/>
      <c r="K33" s="32"/>
    </row>
    <row r="34" spans="2:11" ht="15.75">
      <c r="B34" s="36"/>
      <c r="G34" s="32"/>
      <c r="I34" s="32"/>
      <c r="K34" s="32"/>
    </row>
    <row r="35" spans="2:11" ht="15.75">
      <c r="B35" s="36"/>
      <c r="G35" s="32"/>
      <c r="I35" s="32"/>
      <c r="K35" s="32"/>
    </row>
    <row r="36" spans="2:11" ht="15.75">
      <c r="B36" s="36"/>
      <c r="G36" s="32"/>
      <c r="I36" s="32"/>
      <c r="K36" s="32"/>
    </row>
    <row r="37" spans="2:11" ht="15.75">
      <c r="B37" s="36"/>
      <c r="G37" s="32"/>
      <c r="I37" s="32"/>
      <c r="K37" s="32"/>
    </row>
    <row r="38" spans="2:11" ht="15.75">
      <c r="B38" s="36"/>
    </row>
    <row r="39" spans="2:11" ht="15.75">
      <c r="B39" s="36"/>
    </row>
  </sheetData>
  <mergeCells count="7">
    <mergeCell ref="AO4:AP4"/>
    <mergeCell ref="H1:M1"/>
    <mergeCell ref="Z1:AG1"/>
    <mergeCell ref="F4:P4"/>
    <mergeCell ref="R4:T4"/>
    <mergeCell ref="X4:AH4"/>
    <mergeCell ref="AJ4:AL4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36"/>
  <sheetViews>
    <sheetView workbookViewId="0">
      <selection sqref="A1:E14"/>
    </sheetView>
  </sheetViews>
  <sheetFormatPr defaultRowHeight="12.75"/>
  <cols>
    <col min="1" max="1" width="5.5703125" customWidth="1"/>
    <col min="2" max="2" width="21.28515625" customWidth="1"/>
    <col min="3" max="3" width="21" bestFit="1" customWidth="1"/>
    <col min="4" max="4" width="16.5703125" bestFit="1" customWidth="1"/>
    <col min="5" max="5" width="14.85546875" customWidth="1"/>
    <col min="6" max="16" width="5.7109375" customWidth="1"/>
    <col min="17" max="17" width="3.140625" customWidth="1"/>
    <col min="18" max="20" width="5.7109375" customWidth="1"/>
    <col min="21" max="21" width="6.7109375" customWidth="1"/>
    <col min="22" max="22" width="5.7109375" customWidth="1"/>
    <col min="23" max="23" width="3.140625" customWidth="1"/>
    <col min="24" max="34" width="5.7109375" customWidth="1"/>
    <col min="35" max="35" width="3.140625" customWidth="1"/>
    <col min="36" max="38" width="5.7109375" customWidth="1"/>
    <col min="39" max="39" width="6.7109375" customWidth="1"/>
    <col min="40" max="40" width="3.140625" customWidth="1"/>
    <col min="41" max="45" width="6.7109375" customWidth="1"/>
    <col min="46" max="46" width="11.5703125" customWidth="1"/>
  </cols>
  <sheetData>
    <row r="1" spans="1:46">
      <c r="A1" t="s">
        <v>110</v>
      </c>
      <c r="F1" s="39" t="s">
        <v>15</v>
      </c>
      <c r="G1" s="39"/>
      <c r="H1" s="43"/>
      <c r="I1" s="43"/>
      <c r="J1" s="43"/>
      <c r="K1" s="43"/>
      <c r="L1" s="43"/>
      <c r="M1" s="43"/>
      <c r="N1" s="39"/>
      <c r="O1" s="39"/>
      <c r="Q1" s="9"/>
      <c r="W1" s="22"/>
      <c r="X1" t="s">
        <v>16</v>
      </c>
      <c r="Z1" s="43"/>
      <c r="AA1" s="43"/>
      <c r="AB1" s="43"/>
      <c r="AC1" s="43"/>
      <c r="AD1" s="43"/>
      <c r="AE1" s="43"/>
      <c r="AF1" s="43"/>
      <c r="AG1" s="43"/>
      <c r="AI1" s="9"/>
      <c r="AN1" s="22"/>
      <c r="AT1" s="7">
        <f ca="1">NOW()</f>
        <v>42155.582334837964</v>
      </c>
    </row>
    <row r="2" spans="1:46">
      <c r="A2" s="1" t="s">
        <v>111</v>
      </c>
      <c r="B2" s="1"/>
      <c r="Q2" s="9"/>
      <c r="W2" s="22"/>
      <c r="AI2" s="9"/>
      <c r="AN2" s="22"/>
      <c r="AT2" s="8">
        <f ca="1">NOW()</f>
        <v>42155.582334837964</v>
      </c>
    </row>
    <row r="3" spans="1:46">
      <c r="A3" s="21" t="s">
        <v>169</v>
      </c>
      <c r="Q3" s="9"/>
      <c r="W3" s="22"/>
      <c r="AI3" s="9"/>
      <c r="AN3" s="22"/>
    </row>
    <row r="4" spans="1:46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24"/>
      <c r="R4" s="42" t="s">
        <v>12</v>
      </c>
      <c r="S4" s="42"/>
      <c r="T4" s="42"/>
      <c r="U4" s="40" t="s">
        <v>13</v>
      </c>
      <c r="V4" s="40"/>
      <c r="W4" s="22"/>
      <c r="X4" s="42" t="s">
        <v>10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24"/>
      <c r="AJ4" s="42" t="s">
        <v>12</v>
      </c>
      <c r="AK4" s="42"/>
      <c r="AL4" s="42"/>
      <c r="AM4" s="40" t="s">
        <v>13</v>
      </c>
      <c r="AN4" s="22"/>
      <c r="AO4" s="42" t="s">
        <v>18</v>
      </c>
      <c r="AP4" s="42"/>
      <c r="AQ4" s="40" t="s">
        <v>22</v>
      </c>
      <c r="AR4" s="40" t="s">
        <v>98</v>
      </c>
      <c r="AS4" s="40" t="s">
        <v>41</v>
      </c>
    </row>
    <row r="5" spans="1:46" s="40" customFormat="1">
      <c r="A5" s="40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0" t="s">
        <v>8</v>
      </c>
      <c r="G5" s="40" t="s">
        <v>60</v>
      </c>
      <c r="H5" s="40" t="s">
        <v>69</v>
      </c>
      <c r="I5" s="40" t="s">
        <v>87</v>
      </c>
      <c r="J5" s="40" t="s">
        <v>88</v>
      </c>
      <c r="K5" s="40" t="s">
        <v>89</v>
      </c>
      <c r="L5" s="40" t="s">
        <v>28</v>
      </c>
      <c r="M5" s="40" t="s">
        <v>90</v>
      </c>
      <c r="N5" s="40" t="s">
        <v>81</v>
      </c>
      <c r="O5" s="40" t="s">
        <v>82</v>
      </c>
      <c r="P5" s="40" t="s">
        <v>9</v>
      </c>
      <c r="Q5" s="24"/>
      <c r="R5" s="40" t="s">
        <v>55</v>
      </c>
      <c r="S5" s="40" t="s">
        <v>86</v>
      </c>
      <c r="T5" s="40" t="s">
        <v>9</v>
      </c>
      <c r="U5" s="40" t="s">
        <v>14</v>
      </c>
      <c r="V5" s="40" t="s">
        <v>58</v>
      </c>
      <c r="W5" s="23"/>
      <c r="X5" s="40" t="s">
        <v>8</v>
      </c>
      <c r="Y5" s="40" t="s">
        <v>60</v>
      </c>
      <c r="Z5" s="40" t="s">
        <v>69</v>
      </c>
      <c r="AA5" s="40" t="s">
        <v>87</v>
      </c>
      <c r="AB5" s="40" t="s">
        <v>88</v>
      </c>
      <c r="AC5" s="40" t="s">
        <v>89</v>
      </c>
      <c r="AD5" s="40" t="s">
        <v>28</v>
      </c>
      <c r="AE5" s="40" t="s">
        <v>90</v>
      </c>
      <c r="AF5" s="40" t="s">
        <v>81</v>
      </c>
      <c r="AG5" s="40" t="s">
        <v>82</v>
      </c>
      <c r="AH5" s="40" t="s">
        <v>9</v>
      </c>
      <c r="AI5" s="24"/>
      <c r="AJ5" s="40" t="s">
        <v>55</v>
      </c>
      <c r="AK5" s="40" t="s">
        <v>86</v>
      </c>
      <c r="AL5" s="40" t="s">
        <v>9</v>
      </c>
      <c r="AM5" s="40" t="s">
        <v>14</v>
      </c>
      <c r="AN5" s="23"/>
      <c r="AO5" s="40" t="s">
        <v>19</v>
      </c>
      <c r="AP5" s="40" t="s">
        <v>20</v>
      </c>
      <c r="AQ5" s="40" t="s">
        <v>9</v>
      </c>
      <c r="AR5" s="40" t="s">
        <v>108</v>
      </c>
      <c r="AS5" s="40" t="s">
        <v>14</v>
      </c>
      <c r="AT5" s="40" t="s">
        <v>27</v>
      </c>
    </row>
    <row r="6" spans="1:46">
      <c r="Q6" s="9"/>
      <c r="W6" s="22"/>
      <c r="AI6" s="9"/>
      <c r="AN6" s="22"/>
    </row>
    <row r="7" spans="1:46" ht="14.25">
      <c r="A7" s="32">
        <v>12</v>
      </c>
      <c r="B7" s="32" t="s">
        <v>153</v>
      </c>
      <c r="C7" s="32" t="s">
        <v>155</v>
      </c>
      <c r="D7" s="32" t="s">
        <v>156</v>
      </c>
      <c r="E7" s="32" t="s">
        <v>154</v>
      </c>
      <c r="F7" s="20">
        <v>5.5</v>
      </c>
      <c r="G7" s="20">
        <v>6.5</v>
      </c>
      <c r="H7" s="20">
        <v>6</v>
      </c>
      <c r="I7" s="20">
        <v>6.5</v>
      </c>
      <c r="J7" s="20">
        <v>6.5</v>
      </c>
      <c r="K7" s="20">
        <v>6.3</v>
      </c>
      <c r="L7" s="20">
        <v>6.3</v>
      </c>
      <c r="M7" s="20">
        <v>6</v>
      </c>
      <c r="N7" s="4">
        <f>SUM(F7:M7)</f>
        <v>49.599999999999994</v>
      </c>
      <c r="O7" s="13">
        <f>N7/8</f>
        <v>6.1999999999999993</v>
      </c>
      <c r="P7" s="5">
        <f>O7</f>
        <v>6.1999999999999993</v>
      </c>
      <c r="Q7" s="9"/>
      <c r="R7" s="20">
        <v>5.2</v>
      </c>
      <c r="S7" s="20">
        <v>6</v>
      </c>
      <c r="T7" s="6">
        <f>(R7*0.25)+(S7*0.75)</f>
        <v>5.8</v>
      </c>
      <c r="U7" s="6">
        <f>(P7+T7)/2</f>
        <v>6</v>
      </c>
      <c r="V7" s="27">
        <v>0</v>
      </c>
      <c r="W7" s="22"/>
      <c r="X7" s="20">
        <v>6</v>
      </c>
      <c r="Y7" s="20">
        <v>6.5</v>
      </c>
      <c r="Z7" s="20">
        <v>6.5</v>
      </c>
      <c r="AA7" s="20">
        <v>6.5</v>
      </c>
      <c r="AB7" s="20">
        <v>5.5</v>
      </c>
      <c r="AC7" s="20">
        <v>5.5</v>
      </c>
      <c r="AD7" s="20">
        <v>7</v>
      </c>
      <c r="AE7" s="20">
        <v>6</v>
      </c>
      <c r="AF7" s="4">
        <f>SUM(X7:AE7)</f>
        <v>49.5</v>
      </c>
      <c r="AG7" s="13">
        <f>AF7/8</f>
        <v>6.1875</v>
      </c>
      <c r="AH7" s="5">
        <f>AG7</f>
        <v>6.1875</v>
      </c>
      <c r="AI7" s="9"/>
      <c r="AJ7" s="20">
        <v>5</v>
      </c>
      <c r="AK7" s="20">
        <v>7.6</v>
      </c>
      <c r="AL7" s="6">
        <f>(AJ7*0.25)+(AK7*0.75)</f>
        <v>6.9499999999999993</v>
      </c>
      <c r="AM7" s="6">
        <f>(AH7+AL7)/2</f>
        <v>6.5687499999999996</v>
      </c>
      <c r="AN7" s="22"/>
      <c r="AO7" s="6">
        <f>U7</f>
        <v>6</v>
      </c>
      <c r="AP7" s="6">
        <f>AM7</f>
        <v>6.5687499999999996</v>
      </c>
      <c r="AQ7" s="6">
        <f>AVERAGE(AO7:AP7)</f>
        <v>6.2843749999999998</v>
      </c>
      <c r="AR7" s="6">
        <f>V7</f>
        <v>0</v>
      </c>
      <c r="AS7" s="6">
        <f>AQ7-AR7</f>
        <v>6.2843749999999998</v>
      </c>
      <c r="AT7">
        <v>1</v>
      </c>
    </row>
    <row r="8" spans="1:46" ht="14.25">
      <c r="A8" s="32">
        <v>27</v>
      </c>
      <c r="B8" s="32" t="s">
        <v>125</v>
      </c>
      <c r="C8" s="32" t="s">
        <v>114</v>
      </c>
      <c r="D8" s="32" t="s">
        <v>139</v>
      </c>
      <c r="E8" s="32" t="s">
        <v>113</v>
      </c>
      <c r="F8" s="20">
        <v>3.5</v>
      </c>
      <c r="G8" s="20">
        <v>4.7</v>
      </c>
      <c r="H8" s="20">
        <v>4.5</v>
      </c>
      <c r="I8" s="20">
        <v>4.8</v>
      </c>
      <c r="J8" s="20">
        <v>3.7</v>
      </c>
      <c r="K8" s="20">
        <v>4.9000000000000004</v>
      </c>
      <c r="L8" s="20">
        <v>4</v>
      </c>
      <c r="M8" s="20">
        <v>4.7</v>
      </c>
      <c r="N8" s="4">
        <f t="shared" ref="N8:N14" si="0">SUM(F8:M8)</f>
        <v>34.800000000000004</v>
      </c>
      <c r="O8" s="13">
        <f t="shared" ref="O8:O14" si="1">N8/8</f>
        <v>4.3500000000000005</v>
      </c>
      <c r="P8" s="5">
        <f t="shared" ref="P8:P14" si="2">O8</f>
        <v>4.3500000000000005</v>
      </c>
      <c r="Q8" s="9"/>
      <c r="R8" s="20">
        <v>4.7</v>
      </c>
      <c r="S8" s="20">
        <v>5.5</v>
      </c>
      <c r="T8" s="6">
        <f t="shared" ref="T8:T14" si="3">(R8*0.25)+(S8*0.75)</f>
        <v>5.3</v>
      </c>
      <c r="U8" s="6">
        <f t="shared" ref="U8:U14" si="4">(P8+T8)/2</f>
        <v>4.8250000000000002</v>
      </c>
      <c r="V8" s="27">
        <v>0</v>
      </c>
      <c r="W8" s="22"/>
      <c r="X8" s="20">
        <v>4.5</v>
      </c>
      <c r="Y8" s="20">
        <v>4.8</v>
      </c>
      <c r="Z8" s="20">
        <v>5</v>
      </c>
      <c r="AA8" s="20">
        <v>5.5</v>
      </c>
      <c r="AB8" s="20">
        <v>4.5</v>
      </c>
      <c r="AC8" s="20">
        <v>4.5</v>
      </c>
      <c r="AD8" s="20">
        <v>3</v>
      </c>
      <c r="AE8" s="20">
        <v>4</v>
      </c>
      <c r="AF8" s="4">
        <f t="shared" ref="AF8:AF14" si="5">SUM(X8:AE8)</f>
        <v>35.799999999999997</v>
      </c>
      <c r="AG8" s="13">
        <f t="shared" ref="AG8:AG14" si="6">AF8/8</f>
        <v>4.4749999999999996</v>
      </c>
      <c r="AH8" s="5">
        <f t="shared" ref="AH8:AH14" si="7">AG8</f>
        <v>4.4749999999999996</v>
      </c>
      <c r="AI8" s="9"/>
      <c r="AJ8" s="20">
        <v>4.5</v>
      </c>
      <c r="AK8" s="20">
        <v>7.1</v>
      </c>
      <c r="AL8" s="6">
        <f t="shared" ref="AL8:AL14" si="8">(AJ8*0.25)+(AK8*0.75)</f>
        <v>6.4499999999999993</v>
      </c>
      <c r="AM8" s="6">
        <f t="shared" ref="AM8:AM14" si="9">(AH8+AL8)/2</f>
        <v>5.4624999999999995</v>
      </c>
      <c r="AN8" s="22"/>
      <c r="AO8" s="6">
        <f t="shared" ref="AO8:AO14" si="10">U8</f>
        <v>4.8250000000000002</v>
      </c>
      <c r="AP8" s="6">
        <f t="shared" ref="AP8:AP14" si="11">AM8</f>
        <v>5.4624999999999995</v>
      </c>
      <c r="AQ8" s="6">
        <f t="shared" ref="AQ8:AQ14" si="12">AVERAGE(AO8:AP8)</f>
        <v>5.1437499999999998</v>
      </c>
      <c r="AR8" s="6">
        <f t="shared" ref="AR8:AR14" si="13">V8</f>
        <v>0</v>
      </c>
      <c r="AS8" s="6">
        <f t="shared" ref="AS8:AS14" si="14">AQ8-AR8</f>
        <v>5.1437499999999998</v>
      </c>
    </row>
    <row r="9" spans="1:46" ht="14.25">
      <c r="A9" s="32">
        <v>11</v>
      </c>
      <c r="B9" s="32" t="s">
        <v>160</v>
      </c>
      <c r="C9" s="32" t="s">
        <v>155</v>
      </c>
      <c r="D9" s="32" t="s">
        <v>156</v>
      </c>
      <c r="E9" s="32" t="s">
        <v>154</v>
      </c>
      <c r="F9" s="20">
        <v>4.9000000000000004</v>
      </c>
      <c r="G9" s="20">
        <v>6.3</v>
      </c>
      <c r="H9" s="20">
        <v>6.3</v>
      </c>
      <c r="I9" s="20">
        <v>6</v>
      </c>
      <c r="J9" s="20">
        <v>4.2</v>
      </c>
      <c r="K9" s="20">
        <v>5.3</v>
      </c>
      <c r="L9" s="20">
        <v>6.5</v>
      </c>
      <c r="M9" s="20">
        <v>5.5</v>
      </c>
      <c r="N9" s="4">
        <f t="shared" si="0"/>
        <v>45</v>
      </c>
      <c r="O9" s="13">
        <f t="shared" si="1"/>
        <v>5.625</v>
      </c>
      <c r="P9" s="5">
        <f t="shared" si="2"/>
        <v>5.625</v>
      </c>
      <c r="Q9" s="9"/>
      <c r="R9" s="20">
        <v>4.7</v>
      </c>
      <c r="S9" s="20">
        <v>5.0999999999999996</v>
      </c>
      <c r="T9" s="6">
        <f t="shared" si="3"/>
        <v>5</v>
      </c>
      <c r="U9" s="6">
        <f t="shared" si="4"/>
        <v>5.3125</v>
      </c>
      <c r="V9" s="27">
        <v>0</v>
      </c>
      <c r="W9" s="22"/>
      <c r="X9" s="20">
        <v>5.5</v>
      </c>
      <c r="Y9" s="20">
        <v>5.5</v>
      </c>
      <c r="Z9" s="20">
        <v>6.5</v>
      </c>
      <c r="AA9" s="20">
        <v>6.5</v>
      </c>
      <c r="AB9" s="20">
        <v>5</v>
      </c>
      <c r="AC9" s="20">
        <v>5.5</v>
      </c>
      <c r="AD9" s="20">
        <v>6</v>
      </c>
      <c r="AE9" s="20">
        <v>4.5</v>
      </c>
      <c r="AF9" s="4">
        <f t="shared" si="5"/>
        <v>45</v>
      </c>
      <c r="AG9" s="13">
        <f t="shared" si="6"/>
        <v>5.625</v>
      </c>
      <c r="AH9" s="5">
        <f t="shared" si="7"/>
        <v>5.625</v>
      </c>
      <c r="AI9" s="9"/>
      <c r="AJ9" s="20">
        <v>3.8</v>
      </c>
      <c r="AK9" s="20">
        <v>5.8</v>
      </c>
      <c r="AL9" s="6">
        <f t="shared" si="8"/>
        <v>5.3</v>
      </c>
      <c r="AM9" s="6">
        <f t="shared" si="9"/>
        <v>5.4625000000000004</v>
      </c>
      <c r="AN9" s="22"/>
      <c r="AO9" s="6">
        <f t="shared" si="10"/>
        <v>5.3125</v>
      </c>
      <c r="AP9" s="6">
        <f t="shared" si="11"/>
        <v>5.4625000000000004</v>
      </c>
      <c r="AQ9" s="6">
        <f t="shared" si="12"/>
        <v>5.3875000000000002</v>
      </c>
      <c r="AR9" s="6">
        <f t="shared" si="13"/>
        <v>0</v>
      </c>
      <c r="AS9" s="6">
        <f t="shared" si="14"/>
        <v>5.3875000000000002</v>
      </c>
      <c r="AT9">
        <v>5</v>
      </c>
    </row>
    <row r="10" spans="1:46" ht="14.25">
      <c r="A10" s="32">
        <v>1</v>
      </c>
      <c r="B10" s="32" t="s">
        <v>131</v>
      </c>
      <c r="C10" s="32" t="s">
        <v>120</v>
      </c>
      <c r="D10" s="32" t="s">
        <v>121</v>
      </c>
      <c r="E10" s="32" t="s">
        <v>119</v>
      </c>
      <c r="F10" s="20">
        <v>4.7</v>
      </c>
      <c r="G10" s="20">
        <v>4.7</v>
      </c>
      <c r="H10" s="20">
        <v>5</v>
      </c>
      <c r="I10" s="20">
        <v>5</v>
      </c>
      <c r="J10" s="20">
        <v>5.3</v>
      </c>
      <c r="K10" s="20">
        <v>5.3</v>
      </c>
      <c r="L10" s="20">
        <v>6</v>
      </c>
      <c r="M10" s="20">
        <v>5.5</v>
      </c>
      <c r="N10" s="4">
        <f t="shared" si="0"/>
        <v>41.5</v>
      </c>
      <c r="O10" s="13">
        <f t="shared" si="1"/>
        <v>5.1875</v>
      </c>
      <c r="P10" s="5">
        <f t="shared" si="2"/>
        <v>5.1875</v>
      </c>
      <c r="Q10" s="9"/>
      <c r="R10" s="20">
        <v>5.2</v>
      </c>
      <c r="S10" s="20">
        <v>7.2</v>
      </c>
      <c r="T10" s="6">
        <f t="shared" si="3"/>
        <v>6.7</v>
      </c>
      <c r="U10" s="6">
        <f t="shared" si="4"/>
        <v>5.9437499999999996</v>
      </c>
      <c r="V10" s="27">
        <v>0</v>
      </c>
      <c r="W10" s="22"/>
      <c r="X10" s="20">
        <v>5</v>
      </c>
      <c r="Y10" s="20">
        <v>6.2</v>
      </c>
      <c r="Z10" s="20">
        <v>6.5</v>
      </c>
      <c r="AA10" s="20">
        <v>4</v>
      </c>
      <c r="AB10" s="20">
        <v>6.5</v>
      </c>
      <c r="AC10" s="20">
        <v>5</v>
      </c>
      <c r="AD10" s="20">
        <v>6</v>
      </c>
      <c r="AE10" s="20">
        <v>4.5</v>
      </c>
      <c r="AF10" s="4">
        <f t="shared" si="5"/>
        <v>43.7</v>
      </c>
      <c r="AG10" s="13">
        <f t="shared" si="6"/>
        <v>5.4625000000000004</v>
      </c>
      <c r="AH10" s="5">
        <f t="shared" si="7"/>
        <v>5.4625000000000004</v>
      </c>
      <c r="AI10" s="9"/>
      <c r="AJ10" s="20">
        <v>4.0999999999999996</v>
      </c>
      <c r="AK10" s="20">
        <v>6.8</v>
      </c>
      <c r="AL10" s="6">
        <f t="shared" si="8"/>
        <v>6.125</v>
      </c>
      <c r="AM10" s="6">
        <f t="shared" si="9"/>
        <v>5.7937500000000002</v>
      </c>
      <c r="AN10" s="22"/>
      <c r="AO10" s="6">
        <f t="shared" si="10"/>
        <v>5.9437499999999996</v>
      </c>
      <c r="AP10" s="6">
        <f t="shared" si="11"/>
        <v>5.7937500000000002</v>
      </c>
      <c r="AQ10" s="6">
        <f t="shared" si="12"/>
        <v>5.8687500000000004</v>
      </c>
      <c r="AR10" s="6">
        <f t="shared" si="13"/>
        <v>0</v>
      </c>
      <c r="AS10" s="6">
        <f t="shared" si="14"/>
        <v>5.8687500000000004</v>
      </c>
      <c r="AT10">
        <v>3</v>
      </c>
    </row>
    <row r="11" spans="1:46" ht="14.25">
      <c r="A11" s="32">
        <v>7</v>
      </c>
      <c r="B11" s="32" t="s">
        <v>163</v>
      </c>
      <c r="C11" s="32" t="s">
        <v>120</v>
      </c>
      <c r="D11" s="32" t="s">
        <v>121</v>
      </c>
      <c r="E11" s="32" t="s">
        <v>119</v>
      </c>
      <c r="F11" s="20">
        <v>4.7</v>
      </c>
      <c r="G11" s="20">
        <v>3.7</v>
      </c>
      <c r="H11" s="20">
        <v>4</v>
      </c>
      <c r="I11" s="20">
        <v>4</v>
      </c>
      <c r="J11" s="20">
        <v>4</v>
      </c>
      <c r="K11" s="20">
        <v>2</v>
      </c>
      <c r="L11" s="20">
        <v>5</v>
      </c>
      <c r="M11" s="20">
        <v>4.7</v>
      </c>
      <c r="N11" s="4">
        <f t="shared" si="0"/>
        <v>32.1</v>
      </c>
      <c r="O11" s="13">
        <f t="shared" si="1"/>
        <v>4.0125000000000002</v>
      </c>
      <c r="P11" s="5">
        <f t="shared" si="2"/>
        <v>4.0125000000000002</v>
      </c>
      <c r="Q11" s="9"/>
      <c r="R11" s="20">
        <v>4.7</v>
      </c>
      <c r="S11" s="20">
        <v>5.8</v>
      </c>
      <c r="T11" s="6">
        <f t="shared" si="3"/>
        <v>5.5249999999999995</v>
      </c>
      <c r="U11" s="6">
        <f t="shared" si="4"/>
        <v>4.7687499999999998</v>
      </c>
      <c r="V11" s="27">
        <v>0</v>
      </c>
      <c r="W11" s="22"/>
      <c r="X11" s="20">
        <v>4</v>
      </c>
      <c r="Y11" s="20">
        <v>4.8</v>
      </c>
      <c r="Z11" s="20">
        <v>4</v>
      </c>
      <c r="AA11" s="20">
        <v>5</v>
      </c>
      <c r="AB11" s="20">
        <v>5</v>
      </c>
      <c r="AC11" s="20">
        <v>5</v>
      </c>
      <c r="AD11" s="20">
        <v>5.5</v>
      </c>
      <c r="AE11" s="20">
        <v>4</v>
      </c>
      <c r="AF11" s="4">
        <f t="shared" si="5"/>
        <v>37.299999999999997</v>
      </c>
      <c r="AG11" s="13">
        <f t="shared" si="6"/>
        <v>4.6624999999999996</v>
      </c>
      <c r="AH11" s="5">
        <f t="shared" si="7"/>
        <v>4.6624999999999996</v>
      </c>
      <c r="AI11" s="9"/>
      <c r="AJ11" s="20">
        <v>4.0999999999999996</v>
      </c>
      <c r="AK11" s="20">
        <v>6.5</v>
      </c>
      <c r="AL11" s="6">
        <f t="shared" si="8"/>
        <v>5.9</v>
      </c>
      <c r="AM11" s="6">
        <f t="shared" si="9"/>
        <v>5.28125</v>
      </c>
      <c r="AN11" s="22"/>
      <c r="AO11" s="6">
        <f t="shared" si="10"/>
        <v>4.7687499999999998</v>
      </c>
      <c r="AP11" s="6">
        <f t="shared" si="11"/>
        <v>5.28125</v>
      </c>
      <c r="AQ11" s="6">
        <f t="shared" si="12"/>
        <v>5.0250000000000004</v>
      </c>
      <c r="AR11" s="6">
        <f t="shared" si="13"/>
        <v>0</v>
      </c>
      <c r="AS11" s="6">
        <f t="shared" si="14"/>
        <v>5.0250000000000004</v>
      </c>
    </row>
    <row r="12" spans="1:46" ht="14.25">
      <c r="A12" s="32">
        <v>24</v>
      </c>
      <c r="B12" s="32" t="s">
        <v>164</v>
      </c>
      <c r="C12" s="32" t="s">
        <v>117</v>
      </c>
      <c r="D12" s="32" t="s">
        <v>118</v>
      </c>
      <c r="E12" s="32" t="s">
        <v>116</v>
      </c>
      <c r="F12" s="20">
        <v>3</v>
      </c>
      <c r="G12" s="20">
        <v>4</v>
      </c>
      <c r="H12" s="20">
        <v>1.5</v>
      </c>
      <c r="I12" s="20">
        <v>1.5</v>
      </c>
      <c r="J12" s="20">
        <v>4.7</v>
      </c>
      <c r="K12" s="20">
        <v>4.7</v>
      </c>
      <c r="L12" s="20">
        <v>4.8</v>
      </c>
      <c r="M12" s="20">
        <v>4.8</v>
      </c>
      <c r="N12" s="4">
        <f t="shared" si="0"/>
        <v>29</v>
      </c>
      <c r="O12" s="13">
        <f t="shared" si="1"/>
        <v>3.625</v>
      </c>
      <c r="P12" s="5">
        <f t="shared" si="2"/>
        <v>3.625</v>
      </c>
      <c r="Q12" s="9"/>
      <c r="R12" s="20">
        <v>4</v>
      </c>
      <c r="S12" s="20">
        <v>5.75</v>
      </c>
      <c r="T12" s="6">
        <f t="shared" si="3"/>
        <v>5.3125</v>
      </c>
      <c r="U12" s="6">
        <f t="shared" si="4"/>
        <v>4.46875</v>
      </c>
      <c r="V12" s="27">
        <v>0</v>
      </c>
      <c r="W12" s="22"/>
      <c r="X12" s="20">
        <v>5</v>
      </c>
      <c r="Y12" s="20">
        <v>4.8</v>
      </c>
      <c r="Z12" s="20">
        <v>6.5</v>
      </c>
      <c r="AA12" s="20">
        <v>3.5</v>
      </c>
      <c r="AB12" s="20">
        <v>5.3</v>
      </c>
      <c r="AC12" s="20">
        <v>4.5</v>
      </c>
      <c r="AD12" s="20">
        <v>5</v>
      </c>
      <c r="AE12" s="20">
        <v>4.5</v>
      </c>
      <c r="AF12" s="4">
        <f t="shared" si="5"/>
        <v>39.1</v>
      </c>
      <c r="AG12" s="13">
        <f t="shared" si="6"/>
        <v>4.8875000000000002</v>
      </c>
      <c r="AH12" s="5">
        <f t="shared" si="7"/>
        <v>4.8875000000000002</v>
      </c>
      <c r="AI12" s="9"/>
      <c r="AJ12" s="20">
        <v>4.3</v>
      </c>
      <c r="AK12" s="20">
        <v>7.8</v>
      </c>
      <c r="AL12" s="6">
        <f t="shared" si="8"/>
        <v>6.9249999999999998</v>
      </c>
      <c r="AM12" s="6">
        <f t="shared" si="9"/>
        <v>5.90625</v>
      </c>
      <c r="AN12" s="22"/>
      <c r="AO12" s="6">
        <f t="shared" si="10"/>
        <v>4.46875</v>
      </c>
      <c r="AP12" s="6">
        <f t="shared" si="11"/>
        <v>5.90625</v>
      </c>
      <c r="AQ12" s="6">
        <f t="shared" si="12"/>
        <v>5.1875</v>
      </c>
      <c r="AR12" s="6">
        <f t="shared" si="13"/>
        <v>0</v>
      </c>
      <c r="AS12" s="6">
        <f t="shared" si="14"/>
        <v>5.1875</v>
      </c>
      <c r="AT12">
        <v>6</v>
      </c>
    </row>
    <row r="13" spans="1:46" ht="14.25">
      <c r="A13" s="32">
        <v>14</v>
      </c>
      <c r="B13" s="32" t="s">
        <v>167</v>
      </c>
      <c r="C13" s="32" t="s">
        <v>166</v>
      </c>
      <c r="D13" s="32" t="s">
        <v>156</v>
      </c>
      <c r="E13" s="32" t="s">
        <v>154</v>
      </c>
      <c r="F13" s="20">
        <v>5.5</v>
      </c>
      <c r="G13" s="20">
        <v>5.7</v>
      </c>
      <c r="H13" s="20">
        <v>5</v>
      </c>
      <c r="I13" s="20">
        <v>5.7</v>
      </c>
      <c r="J13" s="20">
        <v>6</v>
      </c>
      <c r="K13" s="20">
        <v>5.7</v>
      </c>
      <c r="L13" s="20">
        <v>6.3</v>
      </c>
      <c r="M13" s="20">
        <v>5.5</v>
      </c>
      <c r="N13" s="4">
        <f t="shared" si="0"/>
        <v>45.4</v>
      </c>
      <c r="O13" s="13">
        <f t="shared" si="1"/>
        <v>5.6749999999999998</v>
      </c>
      <c r="P13" s="5">
        <f t="shared" si="2"/>
        <v>5.6749999999999998</v>
      </c>
      <c r="Q13" s="9"/>
      <c r="R13" s="20">
        <v>5.3</v>
      </c>
      <c r="S13" s="20">
        <v>6.2</v>
      </c>
      <c r="T13" s="6">
        <f t="shared" si="3"/>
        <v>5.9750000000000005</v>
      </c>
      <c r="U13" s="6">
        <f t="shared" si="4"/>
        <v>5.8250000000000002</v>
      </c>
      <c r="V13" s="27">
        <v>0</v>
      </c>
      <c r="W13" s="22"/>
      <c r="X13" s="20">
        <v>7</v>
      </c>
      <c r="Y13" s="20">
        <v>6.5</v>
      </c>
      <c r="Z13" s="20">
        <v>6</v>
      </c>
      <c r="AA13" s="20">
        <v>7</v>
      </c>
      <c r="AB13" s="20">
        <v>5.5</v>
      </c>
      <c r="AC13" s="20">
        <v>6</v>
      </c>
      <c r="AD13" s="20">
        <v>6.5</v>
      </c>
      <c r="AE13" s="20">
        <v>4.5</v>
      </c>
      <c r="AF13" s="4">
        <f t="shared" si="5"/>
        <v>49</v>
      </c>
      <c r="AG13" s="13">
        <f t="shared" si="6"/>
        <v>6.125</v>
      </c>
      <c r="AH13" s="5">
        <f t="shared" si="7"/>
        <v>6.125</v>
      </c>
      <c r="AI13" s="9"/>
      <c r="AJ13" s="20">
        <v>5.3</v>
      </c>
      <c r="AK13" s="20">
        <v>7.1</v>
      </c>
      <c r="AL13" s="6">
        <f t="shared" si="8"/>
        <v>6.6499999999999995</v>
      </c>
      <c r="AM13" s="6">
        <f t="shared" si="9"/>
        <v>6.3874999999999993</v>
      </c>
      <c r="AN13" s="22"/>
      <c r="AO13" s="6">
        <f t="shared" si="10"/>
        <v>5.8250000000000002</v>
      </c>
      <c r="AP13" s="6">
        <f t="shared" si="11"/>
        <v>6.3874999999999993</v>
      </c>
      <c r="AQ13" s="6">
        <f t="shared" si="12"/>
        <v>6.1062499999999993</v>
      </c>
      <c r="AR13" s="6">
        <f t="shared" si="13"/>
        <v>0</v>
      </c>
      <c r="AS13" s="6">
        <f t="shared" si="14"/>
        <v>6.1062499999999993</v>
      </c>
      <c r="AT13">
        <v>2</v>
      </c>
    </row>
    <row r="14" spans="1:46" ht="14.25">
      <c r="A14" s="32">
        <v>9</v>
      </c>
      <c r="B14" s="32" t="s">
        <v>168</v>
      </c>
      <c r="C14" s="32" t="s">
        <v>166</v>
      </c>
      <c r="D14" s="32" t="s">
        <v>156</v>
      </c>
      <c r="E14" s="32" t="s">
        <v>154</v>
      </c>
      <c r="F14" s="20">
        <v>5.7</v>
      </c>
      <c r="G14" s="20">
        <v>5.5</v>
      </c>
      <c r="H14" s="20">
        <v>5.3</v>
      </c>
      <c r="I14" s="20">
        <v>6</v>
      </c>
      <c r="J14" s="20">
        <v>5.7</v>
      </c>
      <c r="K14" s="20">
        <v>5.5</v>
      </c>
      <c r="L14" s="20">
        <v>5</v>
      </c>
      <c r="M14" s="20">
        <v>4.5</v>
      </c>
      <c r="N14" s="4">
        <f t="shared" si="0"/>
        <v>43.2</v>
      </c>
      <c r="O14" s="13">
        <f t="shared" si="1"/>
        <v>5.4</v>
      </c>
      <c r="P14" s="5">
        <f t="shared" si="2"/>
        <v>5.4</v>
      </c>
      <c r="Q14" s="9"/>
      <c r="R14" s="20">
        <v>5.2</v>
      </c>
      <c r="S14" s="20">
        <v>4.4000000000000004</v>
      </c>
      <c r="T14" s="6">
        <f t="shared" si="3"/>
        <v>4.6000000000000005</v>
      </c>
      <c r="U14" s="6">
        <f t="shared" si="4"/>
        <v>5</v>
      </c>
      <c r="V14" s="27">
        <v>0</v>
      </c>
      <c r="W14" s="22"/>
      <c r="X14" s="20">
        <v>5.8</v>
      </c>
      <c r="Y14" s="20">
        <v>6.5</v>
      </c>
      <c r="Z14" s="20">
        <v>7</v>
      </c>
      <c r="AA14" s="20">
        <v>5.3</v>
      </c>
      <c r="AB14" s="20">
        <v>5.5</v>
      </c>
      <c r="AC14" s="20">
        <v>5.5</v>
      </c>
      <c r="AD14" s="20">
        <v>6.5</v>
      </c>
      <c r="AE14" s="20">
        <v>5.5</v>
      </c>
      <c r="AF14" s="4">
        <f t="shared" si="5"/>
        <v>47.6</v>
      </c>
      <c r="AG14" s="13">
        <f t="shared" si="6"/>
        <v>5.95</v>
      </c>
      <c r="AH14" s="5">
        <f t="shared" si="7"/>
        <v>5.95</v>
      </c>
      <c r="AI14" s="9"/>
      <c r="AJ14" s="20">
        <v>4.7</v>
      </c>
      <c r="AK14" s="20">
        <v>6.4</v>
      </c>
      <c r="AL14" s="6">
        <f t="shared" si="8"/>
        <v>5.9750000000000005</v>
      </c>
      <c r="AM14" s="6">
        <f t="shared" si="9"/>
        <v>5.9625000000000004</v>
      </c>
      <c r="AN14" s="22"/>
      <c r="AO14" s="6">
        <f t="shared" si="10"/>
        <v>5</v>
      </c>
      <c r="AP14" s="6">
        <f t="shared" si="11"/>
        <v>5.9625000000000004</v>
      </c>
      <c r="AQ14" s="6">
        <f t="shared" si="12"/>
        <v>5.4812500000000002</v>
      </c>
      <c r="AR14" s="6">
        <f t="shared" si="13"/>
        <v>0</v>
      </c>
      <c r="AS14" s="6">
        <f t="shared" si="14"/>
        <v>5.4812500000000002</v>
      </c>
      <c r="AT14">
        <v>4</v>
      </c>
    </row>
    <row r="16" spans="1:46" ht="15.75">
      <c r="B16" s="36"/>
      <c r="G16" s="32"/>
      <c r="I16" s="32"/>
      <c r="K16" s="32"/>
    </row>
    <row r="17" spans="2:11" ht="15.75">
      <c r="B17" s="36"/>
      <c r="G17" s="32"/>
      <c r="I17" s="32"/>
      <c r="K17" s="32"/>
    </row>
    <row r="18" spans="2:11" ht="15.75">
      <c r="B18" s="36"/>
      <c r="G18" s="32"/>
      <c r="I18" s="32"/>
      <c r="K18" s="32"/>
    </row>
    <row r="19" spans="2:11" ht="15.75">
      <c r="B19" s="36"/>
      <c r="G19" s="32"/>
      <c r="I19" s="32"/>
      <c r="K19" s="32"/>
    </row>
    <row r="20" spans="2:11" ht="15.75">
      <c r="B20" s="36"/>
      <c r="G20" s="32"/>
      <c r="I20" s="32"/>
      <c r="K20" s="32"/>
    </row>
    <row r="21" spans="2:11" ht="15.75">
      <c r="B21" s="36"/>
      <c r="G21" s="32"/>
      <c r="I21" s="32"/>
      <c r="K21" s="32"/>
    </row>
    <row r="22" spans="2:11" ht="15.75">
      <c r="B22" s="36"/>
      <c r="G22" s="32"/>
      <c r="I22" s="32"/>
      <c r="K22" s="32"/>
    </row>
    <row r="23" spans="2:11" ht="15.75">
      <c r="B23" s="36"/>
      <c r="G23" s="32"/>
      <c r="I23" s="32"/>
      <c r="K23" s="32"/>
    </row>
    <row r="24" spans="2:11" ht="15.75">
      <c r="B24" s="36"/>
      <c r="G24" s="32"/>
      <c r="I24" s="32"/>
      <c r="K24" s="32"/>
    </row>
    <row r="25" spans="2:11" ht="15.75">
      <c r="B25" s="36"/>
      <c r="G25" s="32"/>
      <c r="I25" s="32"/>
      <c r="K25" s="32"/>
    </row>
    <row r="26" spans="2:11" ht="15.75">
      <c r="B26" s="36"/>
      <c r="G26" s="32"/>
      <c r="I26" s="32"/>
      <c r="K26" s="32"/>
    </row>
    <row r="27" spans="2:11" ht="15.75">
      <c r="B27" s="36"/>
      <c r="G27" s="32"/>
      <c r="I27" s="32"/>
      <c r="K27" s="32"/>
    </row>
    <row r="28" spans="2:11" ht="15.75">
      <c r="B28" s="36"/>
      <c r="G28" s="32"/>
      <c r="I28" s="32"/>
      <c r="K28" s="32"/>
    </row>
    <row r="29" spans="2:11" ht="15.75">
      <c r="B29" s="36"/>
      <c r="G29" s="32"/>
      <c r="I29" s="32"/>
      <c r="K29" s="32"/>
    </row>
    <row r="30" spans="2:11" ht="15.75">
      <c r="B30" s="36"/>
      <c r="G30" s="32"/>
      <c r="I30" s="32"/>
      <c r="K30" s="32"/>
    </row>
    <row r="31" spans="2:11" ht="15.75">
      <c r="B31" s="36"/>
      <c r="G31" s="32"/>
      <c r="I31" s="32"/>
      <c r="K31" s="32"/>
    </row>
    <row r="32" spans="2:11" ht="15.75">
      <c r="B32" s="36"/>
      <c r="G32" s="32"/>
      <c r="I32" s="32"/>
      <c r="K32" s="32"/>
    </row>
    <row r="33" spans="2:11" ht="15.75">
      <c r="B33" s="36"/>
      <c r="G33" s="32"/>
      <c r="I33" s="32"/>
      <c r="K33" s="32"/>
    </row>
    <row r="34" spans="2:11" ht="15.75">
      <c r="B34" s="36"/>
      <c r="G34" s="32"/>
      <c r="I34" s="32"/>
      <c r="K34" s="32"/>
    </row>
    <row r="35" spans="2:11" ht="15.75">
      <c r="B35" s="36"/>
    </row>
    <row r="36" spans="2:11" ht="15.75">
      <c r="B36" s="36"/>
    </row>
  </sheetData>
  <mergeCells count="7">
    <mergeCell ref="AO4:AP4"/>
    <mergeCell ref="H1:M1"/>
    <mergeCell ref="Z1:AG1"/>
    <mergeCell ref="F4:P4"/>
    <mergeCell ref="R4:T4"/>
    <mergeCell ref="X4:AH4"/>
    <mergeCell ref="AJ4:AL4"/>
  </mergeCells>
  <pageMargins left="0.75" right="0.75" top="1" bottom="1" header="0.5" footer="0.5"/>
  <pageSetup paperSize="9" scale="83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8"/>
  <sheetViews>
    <sheetView workbookViewId="0">
      <selection activeCell="AT8" sqref="AT8"/>
    </sheetView>
  </sheetViews>
  <sheetFormatPr defaultRowHeight="12.75"/>
  <cols>
    <col min="1" max="1" width="5.5703125" customWidth="1"/>
    <col min="2" max="2" width="21.28515625" customWidth="1"/>
    <col min="3" max="3" width="21" bestFit="1" customWidth="1"/>
    <col min="4" max="4" width="16.5703125" bestFit="1" customWidth="1"/>
    <col min="5" max="5" width="14.85546875" customWidth="1"/>
    <col min="6" max="16" width="5.7109375" customWidth="1"/>
    <col min="17" max="17" width="3.140625" customWidth="1"/>
    <col min="18" max="20" width="5.7109375" customWidth="1"/>
    <col min="21" max="21" width="6.7109375" customWidth="1"/>
    <col min="22" max="22" width="5.7109375" customWidth="1"/>
    <col min="23" max="23" width="3.140625" customWidth="1"/>
    <col min="24" max="34" width="5.7109375" customWidth="1"/>
    <col min="35" max="35" width="3.140625" customWidth="1"/>
    <col min="36" max="38" width="5.7109375" customWidth="1"/>
    <col min="39" max="39" width="6.7109375" customWidth="1"/>
    <col min="40" max="40" width="3.140625" customWidth="1"/>
    <col min="41" max="45" width="6.7109375" customWidth="1"/>
    <col min="46" max="46" width="11.5703125" customWidth="1"/>
  </cols>
  <sheetData>
    <row r="1" spans="1:46">
      <c r="A1" t="s">
        <v>110</v>
      </c>
      <c r="F1" s="3" t="s">
        <v>15</v>
      </c>
      <c r="G1" s="3"/>
      <c r="H1" s="43"/>
      <c r="I1" s="43"/>
      <c r="J1" s="43"/>
      <c r="K1" s="43"/>
      <c r="L1" s="43"/>
      <c r="M1" s="43"/>
      <c r="N1" s="3"/>
      <c r="O1" s="3"/>
      <c r="Q1" s="9"/>
      <c r="W1" s="22"/>
      <c r="X1" t="s">
        <v>16</v>
      </c>
      <c r="Z1" s="43"/>
      <c r="AA1" s="43"/>
      <c r="AB1" s="43"/>
      <c r="AC1" s="43"/>
      <c r="AD1" s="43"/>
      <c r="AE1" s="43"/>
      <c r="AF1" s="43"/>
      <c r="AG1" s="43"/>
      <c r="AI1" s="9"/>
      <c r="AN1" s="22"/>
      <c r="AT1" s="7">
        <f ca="1">NOW()</f>
        <v>42155.582334837964</v>
      </c>
    </row>
    <row r="2" spans="1:46">
      <c r="A2" s="1" t="s">
        <v>111</v>
      </c>
      <c r="B2" s="1"/>
      <c r="Q2" s="9"/>
      <c r="W2" s="22"/>
      <c r="AI2" s="9"/>
      <c r="AN2" s="22"/>
      <c r="AT2" s="8">
        <f ca="1">NOW()</f>
        <v>42155.582334837964</v>
      </c>
    </row>
    <row r="3" spans="1:46">
      <c r="A3" s="21" t="s">
        <v>195</v>
      </c>
      <c r="Q3" s="9"/>
      <c r="W3" s="22"/>
      <c r="AI3" s="9"/>
      <c r="AN3" s="22"/>
    </row>
    <row r="4" spans="1:46">
      <c r="F4" s="42" t="s">
        <v>10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24"/>
      <c r="R4" s="42" t="s">
        <v>12</v>
      </c>
      <c r="S4" s="42"/>
      <c r="T4" s="42"/>
      <c r="U4" s="2" t="s">
        <v>13</v>
      </c>
      <c r="V4" s="2"/>
      <c r="W4" s="22"/>
      <c r="X4" s="42" t="s">
        <v>10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24"/>
      <c r="AJ4" s="42" t="s">
        <v>12</v>
      </c>
      <c r="AK4" s="42"/>
      <c r="AL4" s="42"/>
      <c r="AM4" s="2" t="s">
        <v>13</v>
      </c>
      <c r="AN4" s="22"/>
      <c r="AO4" s="42" t="s">
        <v>18</v>
      </c>
      <c r="AP4" s="42"/>
      <c r="AQ4" s="2" t="s">
        <v>22</v>
      </c>
      <c r="AR4" s="2" t="s">
        <v>98</v>
      </c>
      <c r="AS4" s="2" t="s">
        <v>41</v>
      </c>
    </row>
    <row r="5" spans="1:46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60</v>
      </c>
      <c r="H5" s="2" t="s">
        <v>69</v>
      </c>
      <c r="I5" s="2" t="s">
        <v>87</v>
      </c>
      <c r="J5" s="2" t="s">
        <v>88</v>
      </c>
      <c r="K5" s="2" t="s">
        <v>89</v>
      </c>
      <c r="L5" s="2" t="s">
        <v>28</v>
      </c>
      <c r="M5" s="2" t="s">
        <v>90</v>
      </c>
      <c r="N5" s="2" t="s">
        <v>81</v>
      </c>
      <c r="O5" s="2" t="s">
        <v>82</v>
      </c>
      <c r="P5" s="2" t="s">
        <v>9</v>
      </c>
      <c r="Q5" s="24"/>
      <c r="R5" s="2" t="s">
        <v>55</v>
      </c>
      <c r="S5" s="2" t="s">
        <v>86</v>
      </c>
      <c r="T5" s="2" t="s">
        <v>9</v>
      </c>
      <c r="U5" s="2" t="s">
        <v>14</v>
      </c>
      <c r="V5" s="2" t="s">
        <v>58</v>
      </c>
      <c r="W5" s="23"/>
      <c r="X5" s="2" t="s">
        <v>8</v>
      </c>
      <c r="Y5" s="2" t="s">
        <v>60</v>
      </c>
      <c r="Z5" s="2" t="s">
        <v>69</v>
      </c>
      <c r="AA5" s="2" t="s">
        <v>87</v>
      </c>
      <c r="AB5" s="2" t="s">
        <v>88</v>
      </c>
      <c r="AC5" s="2" t="s">
        <v>89</v>
      </c>
      <c r="AD5" s="2" t="s">
        <v>28</v>
      </c>
      <c r="AE5" s="2" t="s">
        <v>90</v>
      </c>
      <c r="AF5" s="2" t="s">
        <v>81</v>
      </c>
      <c r="AG5" s="2" t="s">
        <v>82</v>
      </c>
      <c r="AH5" s="2" t="s">
        <v>9</v>
      </c>
      <c r="AI5" s="24"/>
      <c r="AJ5" s="2" t="s">
        <v>55</v>
      </c>
      <c r="AK5" s="2" t="s">
        <v>86</v>
      </c>
      <c r="AL5" s="2" t="s">
        <v>9</v>
      </c>
      <c r="AM5" s="2" t="s">
        <v>14</v>
      </c>
      <c r="AN5" s="23"/>
      <c r="AO5" s="2" t="s">
        <v>19</v>
      </c>
      <c r="AP5" s="2" t="s">
        <v>20</v>
      </c>
      <c r="AQ5" s="2" t="s">
        <v>9</v>
      </c>
      <c r="AR5" s="2" t="s">
        <v>108</v>
      </c>
      <c r="AS5" s="2" t="s">
        <v>14</v>
      </c>
      <c r="AT5" s="2" t="s">
        <v>27</v>
      </c>
    </row>
    <row r="6" spans="1:46">
      <c r="Q6" s="9"/>
      <c r="W6" s="22"/>
      <c r="AI6" s="9"/>
      <c r="AN6" s="22"/>
    </row>
    <row r="7" spans="1:46" ht="14.25">
      <c r="A7" s="32">
        <v>13</v>
      </c>
      <c r="B7" s="32" t="s">
        <v>165</v>
      </c>
      <c r="C7" s="32" t="s">
        <v>166</v>
      </c>
      <c r="D7" s="32" t="s">
        <v>156</v>
      </c>
      <c r="E7" s="32" t="s">
        <v>154</v>
      </c>
      <c r="F7" s="20">
        <v>3.5</v>
      </c>
      <c r="G7" s="20">
        <v>4.5</v>
      </c>
      <c r="H7" s="20">
        <v>4.7</v>
      </c>
      <c r="I7" s="20">
        <v>4.7</v>
      </c>
      <c r="J7" s="20">
        <v>5.2</v>
      </c>
      <c r="K7" s="20">
        <v>5.2</v>
      </c>
      <c r="L7" s="20">
        <v>5.5</v>
      </c>
      <c r="M7" s="20">
        <v>4.9000000000000004</v>
      </c>
      <c r="N7" s="4">
        <f t="shared" ref="N7" si="0">SUM(F7:M7)</f>
        <v>38.199999999999996</v>
      </c>
      <c r="O7" s="13">
        <f t="shared" ref="O7" si="1">N7/8</f>
        <v>4.7749999999999995</v>
      </c>
      <c r="P7" s="5">
        <f t="shared" ref="P7" si="2">O7</f>
        <v>4.7749999999999995</v>
      </c>
      <c r="Q7" s="9"/>
      <c r="R7" s="20">
        <v>4.7</v>
      </c>
      <c r="S7" s="20">
        <v>6.4</v>
      </c>
      <c r="T7" s="6">
        <f t="shared" ref="T7" si="3">(R7*0.25)+(S7*0.75)</f>
        <v>5.9750000000000005</v>
      </c>
      <c r="U7" s="6">
        <f t="shared" ref="U7" si="4">(P7+T7)/2</f>
        <v>5.375</v>
      </c>
      <c r="V7" s="27">
        <v>0</v>
      </c>
      <c r="W7" s="22"/>
      <c r="X7" s="20">
        <v>5.5</v>
      </c>
      <c r="Y7" s="20">
        <v>6.5</v>
      </c>
      <c r="Z7" s="20">
        <v>5</v>
      </c>
      <c r="AA7" s="20">
        <v>5.5</v>
      </c>
      <c r="AB7" s="20">
        <v>5</v>
      </c>
      <c r="AC7" s="20">
        <v>4.5</v>
      </c>
      <c r="AD7" s="20">
        <v>5.3</v>
      </c>
      <c r="AE7" s="20">
        <v>4.5</v>
      </c>
      <c r="AF7" s="4">
        <f t="shared" ref="AF7" si="5">SUM(X7:AE7)</f>
        <v>41.8</v>
      </c>
      <c r="AG7" s="13">
        <f t="shared" ref="AG7" si="6">AF7/8</f>
        <v>5.2249999999999996</v>
      </c>
      <c r="AH7" s="5">
        <f t="shared" ref="AH7" si="7">AG7</f>
        <v>5.2249999999999996</v>
      </c>
      <c r="AI7" s="9"/>
      <c r="AJ7" s="20">
        <v>4.4000000000000004</v>
      </c>
      <c r="AK7" s="20">
        <v>6.7</v>
      </c>
      <c r="AL7" s="6">
        <f t="shared" ref="AL7" si="8">(AJ7*0.25)+(AK7*0.75)</f>
        <v>6.125</v>
      </c>
      <c r="AM7" s="6">
        <f t="shared" ref="AM7" si="9">(AH7+AL7)/2</f>
        <v>5.6749999999999998</v>
      </c>
      <c r="AN7" s="22"/>
      <c r="AO7" s="6">
        <f t="shared" ref="AO7" si="10">U7</f>
        <v>5.375</v>
      </c>
      <c r="AP7" s="6">
        <f t="shared" ref="AP7" si="11">AM7</f>
        <v>5.6749999999999998</v>
      </c>
      <c r="AQ7" s="6">
        <f t="shared" ref="AQ7" si="12">AVERAGE(AO7:AP7)</f>
        <v>5.5250000000000004</v>
      </c>
      <c r="AR7" s="6">
        <f t="shared" ref="AR7" si="13">V7</f>
        <v>0</v>
      </c>
      <c r="AS7" s="6">
        <f t="shared" ref="AS7" si="14">AQ7-AR7</f>
        <v>5.5250000000000004</v>
      </c>
      <c r="AT7">
        <v>1</v>
      </c>
    </row>
    <row r="8" spans="1:46" ht="15.75">
      <c r="B8" s="36"/>
      <c r="G8" s="32"/>
      <c r="I8" s="32"/>
      <c r="K8" s="32"/>
    </row>
    <row r="9" spans="1:46" ht="15.75">
      <c r="B9" s="36"/>
      <c r="G9" s="32"/>
      <c r="I9" s="32"/>
      <c r="K9" s="32"/>
    </row>
    <row r="10" spans="1:46" ht="15.75">
      <c r="B10" s="36"/>
      <c r="G10" s="32"/>
      <c r="I10" s="32"/>
      <c r="K10" s="32"/>
    </row>
    <row r="11" spans="1:46" ht="15.75">
      <c r="B11" s="36"/>
      <c r="G11" s="32"/>
      <c r="I11" s="32"/>
      <c r="K11" s="32"/>
    </row>
    <row r="12" spans="1:46" ht="15.75">
      <c r="B12" s="36"/>
      <c r="G12" s="32"/>
      <c r="I12" s="32"/>
      <c r="K12" s="32"/>
    </row>
    <row r="13" spans="1:46" ht="15.75">
      <c r="B13" s="36"/>
      <c r="G13" s="32"/>
      <c r="I13" s="32"/>
      <c r="K13" s="32"/>
    </row>
    <row r="14" spans="1:46" ht="15.75">
      <c r="B14" s="36"/>
      <c r="G14" s="32"/>
      <c r="I14" s="32"/>
      <c r="K14" s="32"/>
    </row>
    <row r="15" spans="1:46" ht="15.75">
      <c r="B15" s="36"/>
      <c r="G15" s="32"/>
      <c r="I15" s="32"/>
      <c r="K15" s="32"/>
    </row>
    <row r="16" spans="1:46" ht="15.75">
      <c r="B16" s="36"/>
      <c r="G16" s="32"/>
      <c r="I16" s="32"/>
      <c r="K16" s="32"/>
    </row>
    <row r="17" spans="2:11" ht="15.75">
      <c r="B17" s="36"/>
      <c r="G17" s="32"/>
      <c r="I17" s="32"/>
      <c r="K17" s="32"/>
    </row>
    <row r="18" spans="2:11" ht="15.75">
      <c r="B18" s="36"/>
      <c r="G18" s="32"/>
      <c r="I18" s="32"/>
      <c r="K18" s="32"/>
    </row>
    <row r="19" spans="2:11" ht="15.75">
      <c r="B19" s="36"/>
      <c r="G19" s="32"/>
      <c r="I19" s="32"/>
      <c r="K19" s="32"/>
    </row>
    <row r="20" spans="2:11" ht="15.75">
      <c r="B20" s="36"/>
      <c r="G20" s="32"/>
      <c r="I20" s="32"/>
      <c r="K20" s="32"/>
    </row>
    <row r="21" spans="2:11" ht="15.75">
      <c r="B21" s="36"/>
      <c r="G21" s="32"/>
      <c r="I21" s="32"/>
      <c r="K21" s="32"/>
    </row>
    <row r="22" spans="2:11" ht="15.75">
      <c r="B22" s="36"/>
      <c r="G22" s="32"/>
      <c r="I22" s="32"/>
      <c r="K22" s="32"/>
    </row>
    <row r="23" spans="2:11" ht="15.75">
      <c r="B23" s="36"/>
      <c r="G23" s="32"/>
      <c r="I23" s="32"/>
      <c r="K23" s="32"/>
    </row>
    <row r="24" spans="2:11" ht="15.75">
      <c r="B24" s="36"/>
      <c r="G24" s="32"/>
      <c r="I24" s="32"/>
      <c r="K24" s="32"/>
    </row>
    <row r="25" spans="2:11" ht="15.75">
      <c r="B25" s="36"/>
      <c r="G25" s="32"/>
      <c r="I25" s="32"/>
      <c r="K25" s="32"/>
    </row>
    <row r="26" spans="2:11" ht="15.75">
      <c r="B26" s="36"/>
      <c r="G26" s="32"/>
      <c r="I26" s="32"/>
      <c r="K26" s="32"/>
    </row>
    <row r="27" spans="2:11" ht="15.75">
      <c r="B27" s="36"/>
    </row>
    <row r="28" spans="2:11" ht="15.75">
      <c r="B28" s="36"/>
    </row>
  </sheetData>
  <mergeCells count="7">
    <mergeCell ref="AO4:AP4"/>
    <mergeCell ref="H1:M1"/>
    <mergeCell ref="F4:P4"/>
    <mergeCell ref="Z1:AG1"/>
    <mergeCell ref="X4:AH4"/>
    <mergeCell ref="R4:T4"/>
    <mergeCell ref="AJ4:AL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opLeftCell="C1" workbookViewId="0">
      <selection activeCell="Y8" sqref="Y8"/>
    </sheetView>
  </sheetViews>
  <sheetFormatPr defaultRowHeight="12.75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1" width="5.7109375" customWidth="1"/>
    <col min="12" max="12" width="6.7109375" customWidth="1"/>
    <col min="13" max="13" width="5.7109375" customWidth="1"/>
    <col min="14" max="14" width="3.140625" customWidth="1"/>
    <col min="15" max="20" width="5.7109375" customWidth="1"/>
    <col min="21" max="21" width="6.7109375" customWidth="1"/>
    <col min="22" max="22" width="3.140625" customWidth="1"/>
    <col min="23" max="27" width="6.7109375" customWidth="1"/>
    <col min="28" max="28" width="11.42578125" customWidth="1"/>
  </cols>
  <sheetData>
    <row r="1" spans="1:28">
      <c r="A1" t="s">
        <v>110</v>
      </c>
      <c r="F1" t="s">
        <v>15</v>
      </c>
      <c r="K1" s="43"/>
      <c r="L1" s="43"/>
      <c r="M1" s="3"/>
      <c r="N1" s="22"/>
      <c r="O1" t="s">
        <v>16</v>
      </c>
      <c r="T1" s="43"/>
      <c r="U1" s="43"/>
      <c r="V1" s="25"/>
      <c r="AB1" s="7">
        <f ca="1">NOW()</f>
        <v>42155.582334837964</v>
      </c>
    </row>
    <row r="2" spans="1:28">
      <c r="A2" s="1" t="s">
        <v>111</v>
      </c>
      <c r="N2" s="22"/>
      <c r="V2" s="25"/>
      <c r="AB2" s="8">
        <f ca="1">NOW()</f>
        <v>42155.582334837964</v>
      </c>
    </row>
    <row r="3" spans="1:28">
      <c r="A3" t="s">
        <v>170</v>
      </c>
      <c r="N3" s="22"/>
      <c r="V3" s="25"/>
    </row>
    <row r="4" spans="1:28">
      <c r="F4" s="2"/>
      <c r="G4" s="2"/>
      <c r="H4" s="2"/>
      <c r="I4" s="2"/>
      <c r="J4" s="2"/>
      <c r="K4" s="2"/>
      <c r="L4" s="2" t="s">
        <v>41</v>
      </c>
      <c r="M4" s="2"/>
      <c r="N4" s="22"/>
      <c r="O4" s="2"/>
      <c r="P4" s="2"/>
      <c r="Q4" s="2"/>
      <c r="R4" s="2"/>
      <c r="S4" s="2"/>
      <c r="T4" s="2"/>
      <c r="U4" s="2" t="s">
        <v>41</v>
      </c>
      <c r="V4" s="22"/>
      <c r="W4" s="42" t="s">
        <v>18</v>
      </c>
      <c r="X4" s="42"/>
      <c r="Y4" s="2" t="s">
        <v>22</v>
      </c>
      <c r="Z4" s="2" t="s">
        <v>98</v>
      </c>
      <c r="AA4" s="2" t="s">
        <v>41</v>
      </c>
    </row>
    <row r="5" spans="1:28" s="2" customForma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55</v>
      </c>
      <c r="G5" s="2" t="s">
        <v>56</v>
      </c>
      <c r="H5" s="2" t="s">
        <v>11</v>
      </c>
      <c r="I5" s="2" t="s">
        <v>84</v>
      </c>
      <c r="J5" s="2" t="s">
        <v>2</v>
      </c>
      <c r="K5" s="2" t="s">
        <v>9</v>
      </c>
      <c r="L5" s="2" t="s">
        <v>14</v>
      </c>
      <c r="M5" s="2" t="s">
        <v>58</v>
      </c>
      <c r="N5" s="23"/>
      <c r="O5" s="2" t="s">
        <v>55</v>
      </c>
      <c r="P5" s="2" t="s">
        <v>56</v>
      </c>
      <c r="Q5" s="2" t="s">
        <v>11</v>
      </c>
      <c r="R5" s="2" t="s">
        <v>84</v>
      </c>
      <c r="S5" s="2" t="s">
        <v>2</v>
      </c>
      <c r="T5" s="2" t="s">
        <v>9</v>
      </c>
      <c r="U5" s="2" t="s">
        <v>14</v>
      </c>
      <c r="V5" s="23"/>
      <c r="W5" s="2" t="s">
        <v>19</v>
      </c>
      <c r="X5" s="2" t="s">
        <v>20</v>
      </c>
      <c r="Y5" s="2" t="s">
        <v>9</v>
      </c>
      <c r="Z5" s="2" t="s">
        <v>108</v>
      </c>
      <c r="AA5" s="2" t="s">
        <v>14</v>
      </c>
      <c r="AB5" s="2" t="s">
        <v>27</v>
      </c>
    </row>
    <row r="6" spans="1:28">
      <c r="N6" s="22"/>
      <c r="V6" s="22"/>
    </row>
    <row r="7" spans="1:28">
      <c r="A7">
        <v>19</v>
      </c>
      <c r="B7" t="s">
        <v>146</v>
      </c>
      <c r="C7" s="9"/>
      <c r="D7" s="9"/>
      <c r="E7" s="9"/>
      <c r="F7" s="9"/>
      <c r="G7" s="10"/>
      <c r="H7" s="10"/>
      <c r="I7" s="10"/>
      <c r="J7" s="10"/>
      <c r="K7" s="11"/>
      <c r="L7" s="11"/>
      <c r="M7" s="11"/>
      <c r="N7" s="22"/>
      <c r="O7" s="9"/>
      <c r="P7" s="10"/>
      <c r="Q7" s="10"/>
      <c r="R7" s="10"/>
      <c r="S7" s="10"/>
      <c r="T7" s="11"/>
      <c r="U7" s="11"/>
      <c r="V7" s="22"/>
      <c r="W7" s="11"/>
      <c r="X7" s="11"/>
      <c r="Y7" s="11"/>
      <c r="Z7" s="11"/>
      <c r="AA7" s="11"/>
      <c r="AB7" s="9"/>
    </row>
    <row r="8" spans="1:28" ht="14.25">
      <c r="A8">
        <v>23</v>
      </c>
      <c r="B8" t="s">
        <v>140</v>
      </c>
      <c r="C8" s="32" t="s">
        <v>149</v>
      </c>
      <c r="D8" s="32" t="s">
        <v>136</v>
      </c>
      <c r="E8" t="s">
        <v>116</v>
      </c>
      <c r="F8" s="20">
        <v>5.7</v>
      </c>
      <c r="G8" s="20">
        <v>2.8</v>
      </c>
      <c r="H8" s="20">
        <v>6</v>
      </c>
      <c r="I8" s="4">
        <f>(G8*0.3)+(H8*0.7)</f>
        <v>5.0399999999999991</v>
      </c>
      <c r="J8" s="20">
        <v>6</v>
      </c>
      <c r="K8" s="6">
        <f>(F8*0.25)+(I8*0.5)+(J8*0.25)</f>
        <v>5.4449999999999994</v>
      </c>
      <c r="L8" s="6">
        <f>K8</f>
        <v>5.4449999999999994</v>
      </c>
      <c r="M8" s="27">
        <v>0</v>
      </c>
      <c r="N8" s="22"/>
      <c r="O8" s="20">
        <v>4.2</v>
      </c>
      <c r="P8" s="20">
        <v>5.2</v>
      </c>
      <c r="Q8" s="20">
        <v>6.9</v>
      </c>
      <c r="R8" s="4">
        <f>(P8*0.3)+(Q8*0.7)</f>
        <v>6.3900000000000006</v>
      </c>
      <c r="S8" s="20">
        <v>6</v>
      </c>
      <c r="T8" s="6">
        <f>(O8*0.25)+(R8*0.5)+(S8*0.25)</f>
        <v>5.7450000000000001</v>
      </c>
      <c r="U8" s="6">
        <f>T8</f>
        <v>5.7450000000000001</v>
      </c>
      <c r="V8" s="22"/>
      <c r="W8" s="6">
        <f>L8</f>
        <v>5.4449999999999994</v>
      </c>
      <c r="X8" s="6">
        <f>U8</f>
        <v>5.7450000000000001</v>
      </c>
      <c r="Y8" s="6">
        <f>AVERAGE(W8:X8)</f>
        <v>5.5949999999999998</v>
      </c>
      <c r="Z8" s="6">
        <f>M8</f>
        <v>0</v>
      </c>
      <c r="AA8" s="6">
        <f>Y8-Z8</f>
        <v>5.5949999999999998</v>
      </c>
    </row>
    <row r="14" spans="1:28">
      <c r="B14" s="17"/>
    </row>
    <row r="27" spans="2:8" ht="14.25">
      <c r="B27" s="32"/>
      <c r="C27" s="32"/>
      <c r="D27" s="32"/>
      <c r="E27" s="32"/>
      <c r="F27" s="32"/>
      <c r="H27" s="32"/>
    </row>
  </sheetData>
  <mergeCells count="3">
    <mergeCell ref="W4:X4"/>
    <mergeCell ref="K1:L1"/>
    <mergeCell ref="T1:U1"/>
  </mergeCells>
  <phoneticPr fontId="2" type="noConversion"/>
  <pageMargins left="0.75" right="0.75" top="1" bottom="1" header="0.5" footer="0.5"/>
  <pageSetup paperSize="9" scale="92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44</vt:i4>
      </vt:variant>
    </vt:vector>
  </HeadingPairs>
  <TitlesOfParts>
    <vt:vector size="67" baseType="lpstr">
      <vt:lpstr>Open Ind</vt:lpstr>
      <vt:lpstr>Adv Ind</vt:lpstr>
      <vt:lpstr>Inter Ind</vt:lpstr>
      <vt:lpstr>Nov Ind CW</vt:lpstr>
      <vt:lpstr>PreNov Ind CW</vt:lpstr>
      <vt:lpstr>Prel Ind W A</vt:lpstr>
      <vt:lpstr>Prel Ind W B</vt:lpstr>
      <vt:lpstr>Prel Ind AWD</vt:lpstr>
      <vt:lpstr>Open PDD C</vt:lpstr>
      <vt:lpstr>Nov PDD W</vt:lpstr>
      <vt:lpstr>PDD Barrel AWD</vt:lpstr>
      <vt:lpstr>PDD Barrel PrelimPreNovice</vt:lpstr>
      <vt:lpstr>PDD Barrel Novice</vt:lpstr>
      <vt:lpstr>PDD Barrel Open</vt:lpstr>
      <vt:lpstr>Barrell Ind</vt:lpstr>
      <vt:lpstr>Open Sq</vt:lpstr>
      <vt:lpstr>Adv Sq</vt:lpstr>
      <vt:lpstr>Inter Sq</vt:lpstr>
      <vt:lpstr>Nov Sq</vt:lpstr>
      <vt:lpstr>Pre-Nov Sq</vt:lpstr>
      <vt:lpstr>Prel Sq</vt:lpstr>
      <vt:lpstr>Barrel Sq</vt:lpstr>
      <vt:lpstr>Sheet3</vt:lpstr>
      <vt:lpstr>'Adv Ind'!Print_Area</vt:lpstr>
      <vt:lpstr>'Adv Sq'!Print_Area</vt:lpstr>
      <vt:lpstr>'Barrel Sq'!Print_Area</vt:lpstr>
      <vt:lpstr>'Barrell Ind'!Print_Area</vt:lpstr>
      <vt:lpstr>'Inter Ind'!Print_Area</vt:lpstr>
      <vt:lpstr>'Inter Sq'!Print_Area</vt:lpstr>
      <vt:lpstr>'Nov Ind CW'!Print_Area</vt:lpstr>
      <vt:lpstr>'Nov PDD W'!Print_Area</vt:lpstr>
      <vt:lpstr>'Nov Sq'!Print_Area</vt:lpstr>
      <vt:lpstr>'Open Ind'!Print_Area</vt:lpstr>
      <vt:lpstr>'Open PDD C'!Print_Area</vt:lpstr>
      <vt:lpstr>'Open Sq'!Print_Area</vt:lpstr>
      <vt:lpstr>'PDD Barrel AWD'!Print_Area</vt:lpstr>
      <vt:lpstr>'PDD Barrel Novice'!Print_Area</vt:lpstr>
      <vt:lpstr>'PDD Barrel Open'!Print_Area</vt:lpstr>
      <vt:lpstr>'PDD Barrel PrelimPreNovice'!Print_Area</vt:lpstr>
      <vt:lpstr>'Prel Ind AWD'!Print_Area</vt:lpstr>
      <vt:lpstr>'Prel Ind W A'!Print_Area</vt:lpstr>
      <vt:lpstr>'Prel Ind W B'!Print_Area</vt:lpstr>
      <vt:lpstr>'Prel Sq'!Print_Area</vt:lpstr>
      <vt:lpstr>'PreNov Ind CW'!Print_Area</vt:lpstr>
      <vt:lpstr>'Pre-Nov Sq'!Print_Area</vt:lpstr>
      <vt:lpstr>'Adv Ind'!Print_Titles</vt:lpstr>
      <vt:lpstr>'Adv Sq'!Print_Titles</vt:lpstr>
      <vt:lpstr>'Barrel Sq'!Print_Titles</vt:lpstr>
      <vt:lpstr>'Barrell Ind'!Print_Titles</vt:lpstr>
      <vt:lpstr>'Inter Ind'!Print_Titles</vt:lpstr>
      <vt:lpstr>'Inter Sq'!Print_Titles</vt:lpstr>
      <vt:lpstr>'Nov Ind CW'!Print_Titles</vt:lpstr>
      <vt:lpstr>'Nov PDD W'!Print_Titles</vt:lpstr>
      <vt:lpstr>'Nov Sq'!Print_Titles</vt:lpstr>
      <vt:lpstr>'Open Ind'!Print_Titles</vt:lpstr>
      <vt:lpstr>'Open PDD C'!Print_Titles</vt:lpstr>
      <vt:lpstr>'Open Sq'!Print_Titles</vt:lpstr>
      <vt:lpstr>'PDD Barrel AWD'!Print_Titles</vt:lpstr>
      <vt:lpstr>'PDD Barrel Novice'!Print_Titles</vt:lpstr>
      <vt:lpstr>'PDD Barrel Open'!Print_Titles</vt:lpstr>
      <vt:lpstr>'PDD Barrel PrelimPreNovice'!Print_Titles</vt:lpstr>
      <vt:lpstr>'Prel Ind AWD'!Print_Titles</vt:lpstr>
      <vt:lpstr>'Prel Ind W A'!Print_Titles</vt:lpstr>
      <vt:lpstr>'Prel Ind W B'!Print_Titles</vt:lpstr>
      <vt:lpstr>'Prel Sq'!Print_Titles</vt:lpstr>
      <vt:lpstr>'PreNov Ind CW'!Print_Titles</vt:lpstr>
      <vt:lpstr>'Pre-Nov Sq'!Print_Titles</vt:lpstr>
    </vt:vector>
  </TitlesOfParts>
  <Company>MTA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Denby</dc:creator>
  <cp:lastModifiedBy>Brett</cp:lastModifiedBy>
  <cp:lastPrinted>2015-05-31T03:58:52Z</cp:lastPrinted>
  <dcterms:created xsi:type="dcterms:W3CDTF">2005-11-26T19:15:05Z</dcterms:created>
  <dcterms:modified xsi:type="dcterms:W3CDTF">2015-05-31T04:00:54Z</dcterms:modified>
</cp:coreProperties>
</file>