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assifernCompJune\"/>
    </mc:Choice>
  </mc:AlternateContent>
  <bookViews>
    <workbookView xWindow="0" yWindow="0" windowWidth="19320" windowHeight="11985" activeTab="1"/>
  </bookViews>
  <sheets>
    <sheet name="Open Ind" sheetId="30" r:id="rId1"/>
    <sheet name="Adv Ind" sheetId="22" r:id="rId2"/>
    <sheet name="Inter Ind" sheetId="23" r:id="rId3"/>
    <sheet name="Nov Ind CW" sheetId="24" r:id="rId4"/>
    <sheet name="PreNov Ind CW" sheetId="25" r:id="rId5"/>
    <sheet name="Prel Ind W" sheetId="26" r:id="rId6"/>
    <sheet name="PDD W" sheetId="27" r:id="rId7"/>
    <sheet name="PDD Barrel" sheetId="32" r:id="rId8"/>
    <sheet name="Barrell Ind" sheetId="29" r:id="rId9"/>
    <sheet name="Adv Sq" sheetId="17" r:id="rId10"/>
    <sheet name="Barrel Sq" sheetId="12" r:id="rId11"/>
    <sheet name="Sheet1" sheetId="33" r:id="rId12"/>
  </sheets>
  <definedNames>
    <definedName name="_xlnm.Print_Area" localSheetId="1">'Adv Ind'!#REF!</definedName>
    <definedName name="_xlnm.Print_Area" localSheetId="9">'Adv Sq'!$BQ$7:$BU$39</definedName>
    <definedName name="_xlnm.Print_Area" localSheetId="10">'Barrel Sq'!$S$7:$W$23</definedName>
    <definedName name="_xlnm.Print_Area" localSheetId="8">'Barrell Ind'!$P$7:$T$17</definedName>
    <definedName name="_xlnm.Print_Area" localSheetId="2">'Inter Ind'!$AP$7:$AS$12</definedName>
    <definedName name="_xlnm.Print_Area" localSheetId="3">'Nov Ind CW'!$AO$6:$AR$10</definedName>
    <definedName name="_xlnm.Print_Area" localSheetId="0">'Open Ind'!#REF!</definedName>
    <definedName name="_xlnm.Print_Area" localSheetId="7">'PDD Barrel'!$P$7:$T$37</definedName>
    <definedName name="_xlnm.Print_Area" localSheetId="6">'PDD W'!$R$7:$V$37</definedName>
    <definedName name="_xlnm.Print_Area" localSheetId="5">'Prel Ind W'!$BH$8:$BL$16</definedName>
    <definedName name="_xlnm.Print_Area" localSheetId="4">'PreNov Ind CW'!$BI$7:$BM$36</definedName>
    <definedName name="_xlnm.Print_Titles" localSheetId="1">'Adv Ind'!$A:$E,'Adv Ind'!$1:$6</definedName>
    <definedName name="_xlnm.Print_Titles" localSheetId="9">'Adv Sq'!$A:$E,'Adv Sq'!$1:$6</definedName>
    <definedName name="_xlnm.Print_Titles" localSheetId="10">'Barrel Sq'!$A:$C,'Barrel Sq'!$1:$6</definedName>
    <definedName name="_xlnm.Print_Titles" localSheetId="8">'Barrell Ind'!$A:$C,'Barrell Ind'!$1:$6</definedName>
    <definedName name="_xlnm.Print_Titles" localSheetId="2">'Inter Ind'!$A:$E,'Inter Ind'!$1:$6</definedName>
    <definedName name="_xlnm.Print_Titles" localSheetId="3">'Nov Ind CW'!$A:$E,'Nov Ind CW'!$1:$6</definedName>
    <definedName name="_xlnm.Print_Titles" localSheetId="0">'Open Ind'!$A:$E,'Open Ind'!$1:$6</definedName>
    <definedName name="_xlnm.Print_Titles" localSheetId="7">'PDD Barrel'!$A:$C,'PDD Barrel'!$1:$6</definedName>
    <definedName name="_xlnm.Print_Titles" localSheetId="6">'PDD W'!$A:$E,'PDD W'!$1:$6</definedName>
    <definedName name="_xlnm.Print_Titles" localSheetId="5">'Prel Ind W'!$A:$E,'Prel Ind W'!$1:$6</definedName>
    <definedName name="_xlnm.Print_Titles" localSheetId="4">'PreNov Ind CW'!$A:$E,'PreNov Ind CW'!$1:$6</definedName>
  </definedNames>
  <calcPr calcId="152511" concurrentCalc="0"/>
</workbook>
</file>

<file path=xl/calcChain.xml><?xml version="1.0" encoding="utf-8"?>
<calcChain xmlns="http://schemas.openxmlformats.org/spreadsheetml/2006/main">
  <c r="U13" i="17" l="1"/>
  <c r="M10" i="23"/>
  <c r="N10" i="23"/>
  <c r="P10" i="23"/>
  <c r="U10" i="23"/>
  <c r="V10" i="23"/>
  <c r="AP10" i="23"/>
  <c r="AE10" i="23"/>
  <c r="AF10" i="23"/>
  <c r="AH10" i="23"/>
  <c r="AM10" i="23"/>
  <c r="AN10" i="23"/>
  <c r="AQ10" i="23"/>
  <c r="AR10" i="23"/>
  <c r="M7" i="23"/>
  <c r="N7" i="23"/>
  <c r="P7" i="23"/>
  <c r="U7" i="23"/>
  <c r="V7" i="23"/>
  <c r="AP7" i="23"/>
  <c r="AR7" i="23"/>
  <c r="AS10" i="23"/>
  <c r="N7" i="26"/>
  <c r="O7" i="26"/>
  <c r="Q7" i="26"/>
  <c r="V7" i="26"/>
  <c r="W7" i="26"/>
  <c r="BH7" i="26"/>
  <c r="AH7" i="26"/>
  <c r="AI7" i="26"/>
  <c r="AJ7" i="26"/>
  <c r="AN7" i="26"/>
  <c r="AO7" i="26"/>
  <c r="BI7" i="26"/>
  <c r="AY7" i="26"/>
  <c r="AZ7" i="26"/>
  <c r="BA7" i="26"/>
  <c r="BE7" i="26"/>
  <c r="BF7" i="26"/>
  <c r="BJ7" i="26"/>
  <c r="BK7" i="26"/>
  <c r="N8" i="26"/>
  <c r="O8" i="26"/>
  <c r="Q8" i="26"/>
  <c r="V8" i="26"/>
  <c r="W8" i="26"/>
  <c r="BH8" i="26"/>
  <c r="AH8" i="26"/>
  <c r="AI8" i="26"/>
  <c r="AJ8" i="26"/>
  <c r="AN8" i="26"/>
  <c r="AO8" i="26"/>
  <c r="BI8" i="26"/>
  <c r="AY8" i="26"/>
  <c r="AZ8" i="26"/>
  <c r="BA8" i="26"/>
  <c r="BE8" i="26"/>
  <c r="BF8" i="26"/>
  <c r="BJ8" i="26"/>
  <c r="BK8" i="26"/>
  <c r="BL7" i="26"/>
  <c r="F13" i="29"/>
  <c r="P13" i="29"/>
  <c r="J13" i="29"/>
  <c r="Q13" i="29"/>
  <c r="N13" i="29"/>
  <c r="R13" i="29"/>
  <c r="S13" i="29"/>
  <c r="F12" i="29"/>
  <c r="P12" i="29"/>
  <c r="J12" i="29"/>
  <c r="Q12" i="29"/>
  <c r="N12" i="29"/>
  <c r="R12" i="29"/>
  <c r="S12" i="29"/>
  <c r="F11" i="29"/>
  <c r="P11" i="29"/>
  <c r="J11" i="29"/>
  <c r="Q11" i="29"/>
  <c r="N11" i="29"/>
  <c r="R11" i="29"/>
  <c r="S11" i="29"/>
  <c r="F10" i="29"/>
  <c r="P10" i="29"/>
  <c r="J10" i="29"/>
  <c r="Q10" i="29"/>
  <c r="N10" i="29"/>
  <c r="R10" i="29"/>
  <c r="S10" i="29"/>
  <c r="F16" i="32"/>
  <c r="P16" i="32"/>
  <c r="J16" i="32"/>
  <c r="Q16" i="32"/>
  <c r="N16" i="32"/>
  <c r="R16" i="32"/>
  <c r="S16" i="32"/>
  <c r="F14" i="32"/>
  <c r="P14" i="32"/>
  <c r="J14" i="32"/>
  <c r="Q14" i="32"/>
  <c r="N14" i="32"/>
  <c r="R14" i="32"/>
  <c r="S14" i="32"/>
  <c r="F12" i="32"/>
  <c r="P12" i="32"/>
  <c r="J12" i="32"/>
  <c r="Q12" i="32"/>
  <c r="N12" i="32"/>
  <c r="R12" i="32"/>
  <c r="S12" i="32"/>
  <c r="N16" i="26"/>
  <c r="O16" i="26"/>
  <c r="Q16" i="26"/>
  <c r="V16" i="26"/>
  <c r="W16" i="26"/>
  <c r="BH16" i="26"/>
  <c r="AH16" i="26"/>
  <c r="AI16" i="26"/>
  <c r="AJ16" i="26"/>
  <c r="AN16" i="26"/>
  <c r="AO16" i="26"/>
  <c r="BI16" i="26"/>
  <c r="AY16" i="26"/>
  <c r="AZ16" i="26"/>
  <c r="BA16" i="26"/>
  <c r="BE16" i="26"/>
  <c r="BF16" i="26"/>
  <c r="BJ16" i="26"/>
  <c r="BK16" i="26"/>
  <c r="BL16" i="26"/>
  <c r="N15" i="26"/>
  <c r="O15" i="26"/>
  <c r="Q15" i="26"/>
  <c r="V15" i="26"/>
  <c r="W15" i="26"/>
  <c r="BH15" i="26"/>
  <c r="AH15" i="26"/>
  <c r="AI15" i="26"/>
  <c r="AJ15" i="26"/>
  <c r="AN15" i="26"/>
  <c r="AO15" i="26"/>
  <c r="BI15" i="26"/>
  <c r="AY15" i="26"/>
  <c r="AZ15" i="26"/>
  <c r="BA15" i="26"/>
  <c r="BE15" i="26"/>
  <c r="BF15" i="26"/>
  <c r="BJ15" i="26"/>
  <c r="BK15" i="26"/>
  <c r="BL15" i="26"/>
  <c r="N14" i="26"/>
  <c r="O14" i="26"/>
  <c r="Q14" i="26"/>
  <c r="V14" i="26"/>
  <c r="W14" i="26"/>
  <c r="BH14" i="26"/>
  <c r="AH14" i="26"/>
  <c r="AI14" i="26"/>
  <c r="AJ14" i="26"/>
  <c r="AN14" i="26"/>
  <c r="AO14" i="26"/>
  <c r="BI14" i="26"/>
  <c r="AY14" i="26"/>
  <c r="AZ14" i="26"/>
  <c r="BA14" i="26"/>
  <c r="BE14" i="26"/>
  <c r="BF14" i="26"/>
  <c r="BJ14" i="26"/>
  <c r="BK14" i="26"/>
  <c r="BL14" i="26"/>
  <c r="N13" i="26"/>
  <c r="O13" i="26"/>
  <c r="Q13" i="26"/>
  <c r="V13" i="26"/>
  <c r="W13" i="26"/>
  <c r="BH13" i="26"/>
  <c r="AH13" i="26"/>
  <c r="AI13" i="26"/>
  <c r="AJ13" i="26"/>
  <c r="AN13" i="26"/>
  <c r="AO13" i="26"/>
  <c r="BI13" i="26"/>
  <c r="AY13" i="26"/>
  <c r="AZ13" i="26"/>
  <c r="BA13" i="26"/>
  <c r="BE13" i="26"/>
  <c r="BF13" i="26"/>
  <c r="BJ13" i="26"/>
  <c r="BK13" i="26"/>
  <c r="BL13" i="26"/>
  <c r="N12" i="26"/>
  <c r="O12" i="26"/>
  <c r="Q12" i="26"/>
  <c r="V12" i="26"/>
  <c r="W12" i="26"/>
  <c r="BH12" i="26"/>
  <c r="AH12" i="26"/>
  <c r="AI12" i="26"/>
  <c r="AJ12" i="26"/>
  <c r="AN12" i="26"/>
  <c r="AO12" i="26"/>
  <c r="BI12" i="26"/>
  <c r="AY12" i="26"/>
  <c r="AZ12" i="26"/>
  <c r="BA12" i="26"/>
  <c r="BE12" i="26"/>
  <c r="BF12" i="26"/>
  <c r="BJ12" i="26"/>
  <c r="BK12" i="26"/>
  <c r="BL12" i="26"/>
  <c r="N11" i="26"/>
  <c r="O11" i="26"/>
  <c r="Q11" i="26"/>
  <c r="V11" i="26"/>
  <c r="W11" i="26"/>
  <c r="BH11" i="26"/>
  <c r="AH11" i="26"/>
  <c r="AI11" i="26"/>
  <c r="AJ11" i="26"/>
  <c r="AN11" i="26"/>
  <c r="AO11" i="26"/>
  <c r="BI11" i="26"/>
  <c r="AY11" i="26"/>
  <c r="AZ11" i="26"/>
  <c r="BA11" i="26"/>
  <c r="BE11" i="26"/>
  <c r="BF11" i="26"/>
  <c r="BJ11" i="26"/>
  <c r="BK11" i="26"/>
  <c r="BL11" i="26"/>
  <c r="N10" i="26"/>
  <c r="O10" i="26"/>
  <c r="Q10" i="26"/>
  <c r="V10" i="26"/>
  <c r="W10" i="26"/>
  <c r="BH10" i="26"/>
  <c r="AH10" i="26"/>
  <c r="AI10" i="26"/>
  <c r="AJ10" i="26"/>
  <c r="AN10" i="26"/>
  <c r="AO10" i="26"/>
  <c r="BI10" i="26"/>
  <c r="AY10" i="26"/>
  <c r="AZ10" i="26"/>
  <c r="BA10" i="26"/>
  <c r="BE10" i="26"/>
  <c r="BF10" i="26"/>
  <c r="BJ10" i="26"/>
  <c r="BK10" i="26"/>
  <c r="BL10" i="26"/>
  <c r="N9" i="26"/>
  <c r="O9" i="26"/>
  <c r="Q9" i="26"/>
  <c r="V9" i="26"/>
  <c r="W9" i="26"/>
  <c r="BH9" i="26"/>
  <c r="AH9" i="26"/>
  <c r="AI9" i="26"/>
  <c r="AJ9" i="26"/>
  <c r="AN9" i="26"/>
  <c r="AO9" i="26"/>
  <c r="BI9" i="26"/>
  <c r="AY9" i="26"/>
  <c r="AZ9" i="26"/>
  <c r="BA9" i="26"/>
  <c r="BE9" i="26"/>
  <c r="BF9" i="26"/>
  <c r="BJ9" i="26"/>
  <c r="BK9" i="26"/>
  <c r="BL9" i="26"/>
  <c r="N10" i="25"/>
  <c r="O10" i="25"/>
  <c r="Q10" i="25"/>
  <c r="V10" i="25"/>
  <c r="W10" i="25"/>
  <c r="BI10" i="25"/>
  <c r="AG10" i="25"/>
  <c r="AH10" i="25"/>
  <c r="AJ10" i="25"/>
  <c r="AN10" i="25"/>
  <c r="AO10" i="25"/>
  <c r="BJ10" i="25"/>
  <c r="AY10" i="25"/>
  <c r="AZ10" i="25"/>
  <c r="BB10" i="25"/>
  <c r="BF10" i="25"/>
  <c r="BG10" i="25"/>
  <c r="BK10" i="25"/>
  <c r="BL10" i="25"/>
  <c r="N7" i="25"/>
  <c r="O7" i="25"/>
  <c r="Q7" i="25"/>
  <c r="V7" i="25"/>
  <c r="W7" i="25"/>
  <c r="BI7" i="25"/>
  <c r="BL7" i="25"/>
  <c r="BM10" i="25"/>
  <c r="N9" i="25"/>
  <c r="O9" i="25"/>
  <c r="Q9" i="25"/>
  <c r="V9" i="25"/>
  <c r="W9" i="25"/>
  <c r="BI9" i="25"/>
  <c r="AG9" i="25"/>
  <c r="AH9" i="25"/>
  <c r="AJ9" i="25"/>
  <c r="AN9" i="25"/>
  <c r="AO9" i="25"/>
  <c r="BJ9" i="25"/>
  <c r="AY9" i="25"/>
  <c r="AZ9" i="25"/>
  <c r="BB9" i="25"/>
  <c r="BF9" i="25"/>
  <c r="BG9" i="25"/>
  <c r="BK9" i="25"/>
  <c r="BL9" i="25"/>
  <c r="BM9" i="25"/>
  <c r="N8" i="25"/>
  <c r="O8" i="25"/>
  <c r="Q8" i="25"/>
  <c r="V8" i="25"/>
  <c r="W8" i="25"/>
  <c r="BI8" i="25"/>
  <c r="AG8" i="25"/>
  <c r="AH8" i="25"/>
  <c r="AJ8" i="25"/>
  <c r="AN8" i="25"/>
  <c r="AO8" i="25"/>
  <c r="BJ8" i="25"/>
  <c r="AY8" i="25"/>
  <c r="AZ8" i="25"/>
  <c r="BB8" i="25"/>
  <c r="BF8" i="25"/>
  <c r="BG8" i="25"/>
  <c r="BK8" i="25"/>
  <c r="BL8" i="25"/>
  <c r="BM8" i="25"/>
  <c r="M7" i="24"/>
  <c r="N7" i="24"/>
  <c r="P7" i="24"/>
  <c r="U7" i="24"/>
  <c r="V7" i="24"/>
  <c r="AO7" i="24"/>
  <c r="AE7" i="24"/>
  <c r="AF7" i="24"/>
  <c r="AH7" i="24"/>
  <c r="AL7" i="24"/>
  <c r="AM7" i="24"/>
  <c r="AP7" i="24"/>
  <c r="AQ7" i="24"/>
  <c r="AR7" i="24"/>
  <c r="N9" i="22"/>
  <c r="O9" i="22"/>
  <c r="Q9" i="22"/>
  <c r="U9" i="22"/>
  <c r="X9" i="22"/>
  <c r="Y9" i="22"/>
  <c r="N8" i="22"/>
  <c r="O8" i="22"/>
  <c r="Q8" i="22"/>
  <c r="U8" i="22"/>
  <c r="X8" i="22"/>
  <c r="Y8" i="22"/>
  <c r="N7" i="30"/>
  <c r="O7" i="30"/>
  <c r="Q7" i="30"/>
  <c r="AJ7" i="30"/>
  <c r="AM7" i="30"/>
  <c r="AN7" i="30"/>
  <c r="N8" i="30"/>
  <c r="O8" i="30"/>
  <c r="Q8" i="30"/>
  <c r="AJ8" i="30"/>
  <c r="AM8" i="30"/>
  <c r="AN8" i="30"/>
  <c r="X8" i="30"/>
  <c r="Y8" i="30"/>
  <c r="AC8" i="30"/>
  <c r="AE8" i="30"/>
  <c r="AF8" i="30"/>
  <c r="G13" i="12"/>
  <c r="S13" i="12"/>
  <c r="L13" i="12"/>
  <c r="T13" i="12"/>
  <c r="Q13" i="12"/>
  <c r="U13" i="12"/>
  <c r="V13" i="12"/>
  <c r="F7" i="29"/>
  <c r="P7" i="29"/>
  <c r="J7" i="29"/>
  <c r="Q7" i="29"/>
  <c r="N7" i="29"/>
  <c r="R7" i="29"/>
  <c r="S7" i="29"/>
  <c r="F9" i="29"/>
  <c r="P9" i="29"/>
  <c r="J9" i="29"/>
  <c r="Q9" i="29"/>
  <c r="N9" i="29"/>
  <c r="R9" i="29"/>
  <c r="S9" i="29"/>
  <c r="F8" i="29"/>
  <c r="P8" i="29"/>
  <c r="J8" i="29"/>
  <c r="Q8" i="29"/>
  <c r="N8" i="29"/>
  <c r="R8" i="29"/>
  <c r="S8" i="29"/>
  <c r="F10" i="32"/>
  <c r="P10" i="32"/>
  <c r="J10" i="32"/>
  <c r="Q10" i="32"/>
  <c r="N10" i="32"/>
  <c r="R10" i="32"/>
  <c r="S10" i="32"/>
  <c r="F8" i="32"/>
  <c r="P8" i="32"/>
  <c r="J8" i="32"/>
  <c r="Q8" i="32"/>
  <c r="N8" i="32"/>
  <c r="R8" i="32"/>
  <c r="S8" i="32"/>
  <c r="T2" i="32"/>
  <c r="T1" i="32"/>
  <c r="X7" i="30"/>
  <c r="Y7" i="30"/>
  <c r="AC7" i="30"/>
  <c r="AE7" i="30"/>
  <c r="AF7" i="30"/>
  <c r="AJ1" i="30"/>
  <c r="U1" i="30"/>
  <c r="H1" i="30"/>
  <c r="I10" i="27"/>
  <c r="O10" i="27"/>
  <c r="M10" i="27"/>
  <c r="P10" i="27"/>
  <c r="Q10" i="27"/>
  <c r="I8" i="27"/>
  <c r="AG7" i="25"/>
  <c r="AH7" i="25"/>
  <c r="AJ7" i="25"/>
  <c r="AN7" i="25"/>
  <c r="AO7" i="25"/>
  <c r="BJ7" i="25"/>
  <c r="AY7" i="25"/>
  <c r="AZ7" i="25"/>
  <c r="BB7" i="25"/>
  <c r="BF7" i="25"/>
  <c r="BG7" i="25"/>
  <c r="BK7" i="25"/>
  <c r="M9" i="23"/>
  <c r="N9" i="23"/>
  <c r="P9" i="23"/>
  <c r="U9" i="23"/>
  <c r="V9" i="23"/>
  <c r="AP9" i="23"/>
  <c r="AE9" i="23"/>
  <c r="AF9" i="23"/>
  <c r="AH9" i="23"/>
  <c r="AM9" i="23"/>
  <c r="AN9" i="23"/>
  <c r="AQ9" i="23"/>
  <c r="AR9" i="23"/>
  <c r="AE7" i="23"/>
  <c r="AF7" i="23"/>
  <c r="AH7" i="23"/>
  <c r="AM7" i="23"/>
  <c r="AN7" i="23"/>
  <c r="AQ7" i="23"/>
  <c r="AS9" i="23"/>
  <c r="M8" i="23"/>
  <c r="N8" i="23"/>
  <c r="P8" i="23"/>
  <c r="U8" i="23"/>
  <c r="V8" i="23"/>
  <c r="AP8" i="23"/>
  <c r="AE8" i="23"/>
  <c r="AF8" i="23"/>
  <c r="AH8" i="23"/>
  <c r="AM8" i="23"/>
  <c r="AN8" i="23"/>
  <c r="AQ8" i="23"/>
  <c r="AR8" i="23"/>
  <c r="AS8" i="23"/>
  <c r="N7" i="22"/>
  <c r="O7" i="22"/>
  <c r="Q7" i="22"/>
  <c r="U7" i="22"/>
  <c r="X7" i="22"/>
  <c r="Y7" i="22"/>
  <c r="BK13" i="17"/>
  <c r="BN13" i="17"/>
  <c r="AP13" i="17"/>
  <c r="AS13" i="17"/>
  <c r="X13" i="17"/>
  <c r="AX1" i="17"/>
  <c r="AC1" i="17"/>
  <c r="H1" i="17"/>
  <c r="M1" i="27"/>
  <c r="I1" i="27"/>
  <c r="AS1" i="26"/>
  <c r="AB1" i="26"/>
  <c r="H1" i="26"/>
  <c r="AS1" i="25"/>
  <c r="AA1" i="25"/>
  <c r="H1" i="25"/>
  <c r="Z1" i="24"/>
  <c r="H1" i="24"/>
  <c r="Z1" i="23"/>
  <c r="H1" i="23"/>
  <c r="H1" i="22"/>
  <c r="AR2" i="24"/>
  <c r="AR1" i="24"/>
  <c r="AA2" i="22"/>
  <c r="AA1" i="22"/>
  <c r="T1" i="29"/>
  <c r="T2" i="29"/>
  <c r="M8" i="27"/>
  <c r="P8" i="27"/>
  <c r="O8" i="27"/>
  <c r="R1" i="27"/>
  <c r="R2" i="27"/>
  <c r="BL1" i="26"/>
  <c r="BL2" i="26"/>
  <c r="BM1" i="25"/>
  <c r="BM2" i="25"/>
  <c r="AS1" i="23"/>
  <c r="AS2" i="23"/>
  <c r="BU1" i="17"/>
  <c r="BU2" i="17"/>
  <c r="N7" i="17"/>
  <c r="AI7" i="17"/>
  <c r="BD7" i="17"/>
  <c r="N8" i="17"/>
  <c r="AI8" i="17"/>
  <c r="BD8" i="17"/>
  <c r="N9" i="17"/>
  <c r="AI9" i="17"/>
  <c r="AI10" i="17"/>
  <c r="AI11" i="17"/>
  <c r="AI12" i="17"/>
  <c r="BD9" i="17"/>
  <c r="N10" i="17"/>
  <c r="BD10" i="17"/>
  <c r="BD11" i="17"/>
  <c r="BD12" i="17"/>
  <c r="N11" i="17"/>
  <c r="N12" i="17"/>
  <c r="W1" i="12"/>
  <c r="W2" i="12"/>
  <c r="AS7" i="23"/>
  <c r="AI13" i="17"/>
  <c r="AJ13" i="17"/>
  <c r="AL13" i="17"/>
  <c r="BD13" i="17"/>
  <c r="BE13" i="17"/>
  <c r="BG13" i="17"/>
  <c r="N13" i="17"/>
  <c r="O13" i="17"/>
  <c r="Q13" i="17"/>
  <c r="Q8" i="27"/>
  <c r="BL8" i="26"/>
  <c r="BM7" i="25"/>
  <c r="AT13" i="17"/>
  <c r="BR13" i="17"/>
  <c r="BO13" i="17"/>
  <c r="BS13" i="17"/>
  <c r="Y13" i="17"/>
  <c r="BQ13" i="17"/>
  <c r="BT13" i="17"/>
</calcChain>
</file>

<file path=xl/sharedStrings.xml><?xml version="1.0" encoding="utf-8"?>
<sst xmlns="http://schemas.openxmlformats.org/spreadsheetml/2006/main" count="733" uniqueCount="136">
  <si>
    <t>No.</t>
  </si>
  <si>
    <t>Vaulter</t>
  </si>
  <si>
    <t>Horse</t>
  </si>
  <si>
    <t>Lunger</t>
  </si>
  <si>
    <t>Club</t>
  </si>
  <si>
    <t>Flag</t>
  </si>
  <si>
    <t>Mill</t>
  </si>
  <si>
    <t>Stand</t>
  </si>
  <si>
    <t>V'ltOn</t>
  </si>
  <si>
    <t>Score</t>
  </si>
  <si>
    <t>COMPULSORIES</t>
  </si>
  <si>
    <t>Perf</t>
  </si>
  <si>
    <t>FREESTYLE</t>
  </si>
  <si>
    <t>TOTAL</t>
  </si>
  <si>
    <t>SCORE</t>
  </si>
  <si>
    <t>Judge at A:</t>
  </si>
  <si>
    <t>Judge at B:</t>
  </si>
  <si>
    <t>Judge at C:</t>
  </si>
  <si>
    <t>Judges' Scores</t>
  </si>
  <si>
    <t>A</t>
  </si>
  <si>
    <t>B</t>
  </si>
  <si>
    <t>C</t>
  </si>
  <si>
    <t>Actual</t>
  </si>
  <si>
    <t>Place</t>
  </si>
  <si>
    <t>Kneel</t>
  </si>
  <si>
    <t>R</t>
  </si>
  <si>
    <t>Total</t>
  </si>
  <si>
    <t>Sub-total</t>
  </si>
  <si>
    <t>Div. by</t>
  </si>
  <si>
    <t>score</t>
  </si>
  <si>
    <t>FINAL</t>
  </si>
  <si>
    <t>ACTUAL SCORES</t>
  </si>
  <si>
    <t>Overall</t>
  </si>
  <si>
    <t>Gen'l</t>
  </si>
  <si>
    <t>Imp.</t>
  </si>
  <si>
    <t>Sw off</t>
  </si>
  <si>
    <t>No&amp;Ex</t>
  </si>
  <si>
    <t>Diff.</t>
  </si>
  <si>
    <t>Bas S</t>
  </si>
  <si>
    <t>Advanced Squad</t>
  </si>
  <si>
    <t>Sw fw</t>
  </si>
  <si>
    <t>1/2 Fl</t>
  </si>
  <si>
    <t>Barrel Squad</t>
  </si>
  <si>
    <t>Art</t>
  </si>
  <si>
    <t>Open Individual</t>
  </si>
  <si>
    <t>SwOff</t>
  </si>
  <si>
    <t>Sub</t>
  </si>
  <si>
    <t>Ex Sc</t>
  </si>
  <si>
    <t>Advanced Individual</t>
  </si>
  <si>
    <t>Intermediate Individual</t>
  </si>
  <si>
    <t>1/2 Mill</t>
  </si>
  <si>
    <t>Novice Individual Canter/Walk</t>
  </si>
  <si>
    <t>Pre-Novice Individual Canter/Walk</t>
  </si>
  <si>
    <t>Plank</t>
  </si>
  <si>
    <t>In Seat</t>
  </si>
  <si>
    <t>Out S</t>
  </si>
  <si>
    <t>V'ltOf</t>
  </si>
  <si>
    <t>Preliminary Individual Walk</t>
  </si>
  <si>
    <t>Pas de Deux Barrel</t>
  </si>
  <si>
    <t>Barrel Individual</t>
  </si>
  <si>
    <t>Ranking</t>
  </si>
  <si>
    <t>S Fwd</t>
  </si>
  <si>
    <t>S Bwd</t>
  </si>
  <si>
    <t>Sw bw</t>
  </si>
  <si>
    <t xml:space="preserve">Class: </t>
  </si>
  <si>
    <t>Tech</t>
  </si>
  <si>
    <t>Pas de Deux Walk</t>
  </si>
  <si>
    <t>Jerri Dixon</t>
  </si>
  <si>
    <t>Mike Winwood</t>
  </si>
  <si>
    <t>Kingfisher</t>
  </si>
  <si>
    <t>Brigadoon KF</t>
  </si>
  <si>
    <t>Morgan Spary</t>
  </si>
  <si>
    <t>Ella Springs</t>
  </si>
  <si>
    <t>Lucy Betts</t>
  </si>
  <si>
    <t>Fassifern</t>
  </si>
  <si>
    <t>Melanie Fedrick</t>
  </si>
  <si>
    <t>Edelweiss Pierre</t>
  </si>
  <si>
    <t>Jean Betts</t>
  </si>
  <si>
    <t>Kamilaroi Cavalier</t>
  </si>
  <si>
    <t>Carlee Roberts</t>
  </si>
  <si>
    <t>Melissa Stone</t>
  </si>
  <si>
    <t>Abbigail Bedford</t>
  </si>
  <si>
    <t>Charli Lovelock</t>
  </si>
  <si>
    <t>BBEC</t>
  </si>
  <si>
    <t>Tesse Ferguson</t>
  </si>
  <si>
    <t>Eila Badger</t>
  </si>
  <si>
    <t>Maleka Mitchell</t>
  </si>
  <si>
    <t>Mike Winwod</t>
  </si>
  <si>
    <t>Kamilaroi</t>
  </si>
  <si>
    <t>Bella Ashby</t>
  </si>
  <si>
    <t>Jazz Heckeroth</t>
  </si>
  <si>
    <t>Wendy Mungomery</t>
  </si>
  <si>
    <t>Lindsey White</t>
  </si>
  <si>
    <t>Lilly Richards</t>
  </si>
  <si>
    <t>Cobbadah Park Xena</t>
  </si>
  <si>
    <t>Liana Toms</t>
  </si>
  <si>
    <t>Lucy Paul</t>
  </si>
  <si>
    <t>TECHNICAL TEST - Elements</t>
  </si>
  <si>
    <t>TECHNICAL TEST - A&amp;P</t>
  </si>
  <si>
    <t>Fl. 1</t>
  </si>
  <si>
    <t>Fl. 2</t>
  </si>
  <si>
    <t>Jump f'ce</t>
  </si>
  <si>
    <t>Co-ord</t>
  </si>
  <si>
    <t>Supple</t>
  </si>
  <si>
    <t>Balance</t>
  </si>
  <si>
    <t>Strength</t>
  </si>
  <si>
    <t>Sum</t>
  </si>
  <si>
    <t>Courtney Slater</t>
  </si>
  <si>
    <t>Jazz Heckeroff</t>
  </si>
  <si>
    <t>Fassifern Vaulting</t>
  </si>
  <si>
    <t>Fassifern Vaulting Comp 12 June 2016</t>
  </si>
  <si>
    <t>Angie Deeks</t>
  </si>
  <si>
    <t>Darryn Fedrick</t>
  </si>
  <si>
    <t>Lana Brown</t>
  </si>
  <si>
    <t>Kamilaroi Glow</t>
  </si>
  <si>
    <t>Springtime Park Rustic Stomp</t>
  </si>
  <si>
    <t>Class:  1C</t>
  </si>
  <si>
    <t>Class: 2C</t>
  </si>
  <si>
    <t>Class:  3C</t>
  </si>
  <si>
    <t>Class: 4C</t>
  </si>
  <si>
    <t>Class: 5C</t>
  </si>
  <si>
    <t>Mali Chapman</t>
  </si>
  <si>
    <t>Lilly Tamai</t>
  </si>
  <si>
    <t>Shilah Morris</t>
  </si>
  <si>
    <t>Maddison Middlebrook</t>
  </si>
  <si>
    <t>Kamilaori Glow</t>
  </si>
  <si>
    <t>Tayla Slater</t>
  </si>
  <si>
    <t>Class:  12</t>
  </si>
  <si>
    <t>Abigail Bedford</t>
  </si>
  <si>
    <t>Trinity Drysdale</t>
  </si>
  <si>
    <t>Charlotte Robison</t>
  </si>
  <si>
    <t>9 - Freestyle only</t>
  </si>
  <si>
    <t>Class:  20</t>
  </si>
  <si>
    <t>Sam Logovik</t>
  </si>
  <si>
    <t>Sky King Samuel</t>
  </si>
  <si>
    <t>David Waller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</si>
</sst>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[$-C09]dd\-mmm\-yy;@"/>
    <numFmt numFmtId="167" formatCode="[$-409]h:mm:ss\ AM/PM;@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0" applyNumberFormat="1"/>
    <xf numFmtId="165" fontId="0" fillId="0" borderId="0" xfId="0" applyNumberFormat="1" applyAlignment="1"/>
    <xf numFmtId="165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 applyAlignment="1"/>
    <xf numFmtId="0" fontId="0" fillId="0" borderId="0" xfId="0" applyAlignment="1">
      <alignment horizontal="right"/>
    </xf>
    <xf numFmtId="165" fontId="0" fillId="2" borderId="0" xfId="0" applyNumberFormat="1" applyFill="1" applyAlignment="1"/>
    <xf numFmtId="0" fontId="3" fillId="0" borderId="0" xfId="0" applyFont="1"/>
    <xf numFmtId="0" fontId="0" fillId="0" borderId="0" xfId="0" applyFill="1" applyAlignment="1"/>
    <xf numFmtId="0" fontId="0" fillId="0" borderId="0" xfId="0" applyFill="1" applyAlignment="1">
      <alignment horizontal="center"/>
    </xf>
    <xf numFmtId="164" fontId="0" fillId="3" borderId="0" xfId="0" applyNumberFormat="1" applyFill="1"/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/>
    <xf numFmtId="164" fontId="0" fillId="4" borderId="0" xfId="0" applyNumberFormat="1" applyFill="1" applyAlignment="1"/>
    <xf numFmtId="165" fontId="0" fillId="4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164" fontId="0" fillId="0" borderId="0" xfId="0" applyNumberFormat="1" applyFill="1"/>
    <xf numFmtId="164" fontId="0" fillId="5" borderId="0" xfId="0" applyNumberForma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6" fillId="0" borderId="0" xfId="1" applyFill="1"/>
    <xf numFmtId="0" fontId="6" fillId="0" borderId="0" xfId="1"/>
    <xf numFmtId="0" fontId="6" fillId="0" borderId="0" xfId="1"/>
    <xf numFmtId="0" fontId="6" fillId="0" borderId="0" xfId="1"/>
    <xf numFmtId="0" fontId="6" fillId="0" borderId="0" xfId="1"/>
    <xf numFmtId="0" fontId="6" fillId="0" borderId="0" xfId="1"/>
    <xf numFmtId="0" fontId="6" fillId="0" borderId="0" xfId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ont="1"/>
    <xf numFmtId="164" fontId="7" fillId="3" borderId="0" xfId="0" applyNumberFormat="1" applyFont="1" applyFill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opLeftCell="K1" workbookViewId="0">
      <selection activeCell="AK7" sqref="AK7"/>
    </sheetView>
  </sheetViews>
  <sheetFormatPr defaultRowHeight="12.75" x14ac:dyDescent="0.2"/>
  <cols>
    <col min="1" max="1" width="5.5703125" customWidth="1"/>
    <col min="2" max="2" width="16.85546875" customWidth="1"/>
    <col min="3" max="3" width="19.5703125" customWidth="1"/>
    <col min="4" max="4" width="14" customWidth="1"/>
    <col min="5" max="5" width="14.85546875" customWidth="1"/>
    <col min="6" max="17" width="5.7109375" customWidth="1"/>
    <col min="18" max="18" width="3.140625" customWidth="1"/>
    <col min="19" max="23" width="8.28515625" customWidth="1"/>
    <col min="24" max="25" width="5.7109375" customWidth="1"/>
    <col min="26" max="26" width="3.140625" customWidth="1"/>
    <col min="27" max="30" width="5.7109375" customWidth="1"/>
    <col min="31" max="32" width="6.7109375" customWidth="1"/>
    <col min="33" max="33" width="3.140625" customWidth="1"/>
    <col min="34" max="39" width="5.7109375" customWidth="1"/>
    <col min="40" max="40" width="6.7109375" customWidth="1"/>
  </cols>
  <sheetData>
    <row r="1" spans="1:40" x14ac:dyDescent="0.2">
      <c r="A1" t="s">
        <v>109</v>
      </c>
      <c r="D1" t="s">
        <v>15</v>
      </c>
      <c r="E1" t="s">
        <v>111</v>
      </c>
      <c r="F1" s="41" t="s">
        <v>15</v>
      </c>
      <c r="G1" s="41"/>
      <c r="H1" s="55" t="str">
        <f>E1</f>
        <v>Angie Deeks</v>
      </c>
      <c r="I1" s="55"/>
      <c r="J1" s="55"/>
      <c r="K1" s="55"/>
      <c r="L1" s="55"/>
      <c r="M1" s="55"/>
      <c r="N1" s="41"/>
      <c r="O1" s="41"/>
      <c r="R1" s="9"/>
      <c r="S1" s="41" t="s">
        <v>15</v>
      </c>
      <c r="U1" s="55" t="str">
        <f>E1</f>
        <v>Angie Deeks</v>
      </c>
      <c r="V1" s="55"/>
      <c r="W1" s="55"/>
      <c r="X1" s="55"/>
      <c r="AG1" s="9"/>
      <c r="AH1" s="41" t="s">
        <v>15</v>
      </c>
      <c r="AJ1" s="55" t="str">
        <f>E1</f>
        <v>Angie Deeks</v>
      </c>
      <c r="AK1" s="55"/>
      <c r="AL1" s="55"/>
    </row>
    <row r="2" spans="1:40" x14ac:dyDescent="0.2">
      <c r="A2" s="1" t="s">
        <v>110</v>
      </c>
      <c r="D2" t="s">
        <v>16</v>
      </c>
      <c r="R2" s="9"/>
      <c r="AG2" s="9"/>
    </row>
    <row r="3" spans="1:40" x14ac:dyDescent="0.2">
      <c r="A3" t="s">
        <v>44</v>
      </c>
      <c r="C3" t="s">
        <v>116</v>
      </c>
      <c r="D3" t="s">
        <v>17</v>
      </c>
      <c r="R3" s="9"/>
      <c r="AG3" s="9"/>
    </row>
    <row r="4" spans="1:40" x14ac:dyDescent="0.2"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24"/>
      <c r="S4" s="56" t="s">
        <v>97</v>
      </c>
      <c r="T4" s="56"/>
      <c r="U4" s="56"/>
      <c r="V4" s="56"/>
      <c r="W4" s="56"/>
      <c r="X4" s="56"/>
      <c r="Y4" s="56"/>
      <c r="Z4" s="40"/>
      <c r="AA4" s="40"/>
      <c r="AB4" s="40"/>
      <c r="AC4" s="40" t="s">
        <v>98</v>
      </c>
      <c r="AD4" s="40"/>
      <c r="AE4" s="40"/>
      <c r="AF4" s="40"/>
      <c r="AG4" s="9"/>
      <c r="AH4" s="56" t="s">
        <v>12</v>
      </c>
      <c r="AI4" s="56"/>
      <c r="AJ4" s="56"/>
      <c r="AK4" s="56"/>
      <c r="AL4" s="56"/>
      <c r="AM4" s="56"/>
      <c r="AN4" s="40" t="s">
        <v>13</v>
      </c>
    </row>
    <row r="5" spans="1:40" s="28" customFormat="1" x14ac:dyDescent="0.2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40" t="s">
        <v>8</v>
      </c>
      <c r="G5" s="40" t="s">
        <v>5</v>
      </c>
      <c r="H5" s="40" t="s">
        <v>6</v>
      </c>
      <c r="I5" s="40" t="s">
        <v>61</v>
      </c>
      <c r="J5" s="40" t="s">
        <v>62</v>
      </c>
      <c r="K5" s="40" t="s">
        <v>7</v>
      </c>
      <c r="L5" s="40" t="s">
        <v>99</v>
      </c>
      <c r="M5" s="40" t="s">
        <v>100</v>
      </c>
      <c r="N5" s="40" t="s">
        <v>46</v>
      </c>
      <c r="O5" s="40" t="s">
        <v>47</v>
      </c>
      <c r="P5" s="40" t="s">
        <v>2</v>
      </c>
      <c r="Q5" s="40" t="s">
        <v>9</v>
      </c>
      <c r="R5" s="24"/>
      <c r="S5" s="40" t="s">
        <v>101</v>
      </c>
      <c r="T5" s="40" t="s">
        <v>102</v>
      </c>
      <c r="U5" s="40" t="s">
        <v>103</v>
      </c>
      <c r="V5" s="40" t="s">
        <v>104</v>
      </c>
      <c r="W5" s="40" t="s">
        <v>105</v>
      </c>
      <c r="X5" s="40" t="s">
        <v>106</v>
      </c>
      <c r="Y5" s="40" t="s">
        <v>9</v>
      </c>
      <c r="Z5" s="40"/>
      <c r="AA5" s="40" t="s">
        <v>11</v>
      </c>
      <c r="AB5" s="40" t="s">
        <v>43</v>
      </c>
      <c r="AC5" s="40" t="s">
        <v>9</v>
      </c>
      <c r="AD5" s="40" t="s">
        <v>2</v>
      </c>
      <c r="AE5" s="40" t="s">
        <v>106</v>
      </c>
      <c r="AF5" s="40" t="s">
        <v>9</v>
      </c>
      <c r="AG5" s="24"/>
      <c r="AH5" s="36" t="s">
        <v>11</v>
      </c>
      <c r="AI5" s="40" t="s">
        <v>37</v>
      </c>
      <c r="AJ5" s="36" t="s">
        <v>65</v>
      </c>
      <c r="AK5" s="36" t="s">
        <v>43</v>
      </c>
      <c r="AL5" s="40" t="s">
        <v>2</v>
      </c>
      <c r="AM5" s="40" t="s">
        <v>9</v>
      </c>
      <c r="AN5" s="40" t="s">
        <v>14</v>
      </c>
    </row>
    <row r="6" spans="1:40" x14ac:dyDescent="0.2">
      <c r="R6" s="9"/>
      <c r="AG6" s="9"/>
    </row>
    <row r="7" spans="1:40" x14ac:dyDescent="0.2">
      <c r="A7" s="30"/>
      <c r="B7" s="30" t="s">
        <v>67</v>
      </c>
      <c r="C7" s="31" t="s">
        <v>70</v>
      </c>
      <c r="D7" s="30" t="s">
        <v>68</v>
      </c>
      <c r="E7" s="31" t="s">
        <v>69</v>
      </c>
      <c r="F7" s="20">
        <v>5.8</v>
      </c>
      <c r="G7" s="20">
        <v>8</v>
      </c>
      <c r="H7" s="20">
        <v>6.8</v>
      </c>
      <c r="I7" s="20">
        <v>6.3</v>
      </c>
      <c r="J7" s="20">
        <v>5.8</v>
      </c>
      <c r="K7" s="20">
        <v>6</v>
      </c>
      <c r="L7" s="20">
        <v>5.8</v>
      </c>
      <c r="M7" s="20">
        <v>4</v>
      </c>
      <c r="N7" s="4">
        <f>SUM(F7:M7)</f>
        <v>48.5</v>
      </c>
      <c r="O7" s="13">
        <f>N7/8</f>
        <v>6.0625</v>
      </c>
      <c r="P7" s="20">
        <v>6.6</v>
      </c>
      <c r="Q7" s="5">
        <f>(O7*0.75)+(P7*0.25)</f>
        <v>6.1968750000000004</v>
      </c>
      <c r="R7" s="9"/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4">
        <f>SUM(S7:W7)</f>
        <v>0</v>
      </c>
      <c r="Y7" s="5">
        <f>X7/5</f>
        <v>0</v>
      </c>
      <c r="AA7" s="20">
        <v>0</v>
      </c>
      <c r="AB7" s="20">
        <v>0</v>
      </c>
      <c r="AC7" s="13">
        <f>(AA7*0.15)+(AB7*0.85)</f>
        <v>0</v>
      </c>
      <c r="AD7" s="20">
        <v>0</v>
      </c>
      <c r="AE7" s="6">
        <f>Y7+AC7+AD7</f>
        <v>0</v>
      </c>
      <c r="AF7" s="6">
        <f>AE7/3</f>
        <v>0</v>
      </c>
      <c r="AG7" s="9"/>
      <c r="AH7" s="20">
        <v>7.7</v>
      </c>
      <c r="AI7" s="20">
        <v>4</v>
      </c>
      <c r="AJ7" s="33">
        <f>(AH7*0.7)+(AI7*0.3)</f>
        <v>6.59</v>
      </c>
      <c r="AK7" s="34">
        <v>5.6</v>
      </c>
      <c r="AL7" s="20">
        <v>6.8</v>
      </c>
      <c r="AM7" s="6">
        <f>(AJ7*0.5)+(AK7*0.25)+(AL7*0.25)</f>
        <v>6.3950000000000005</v>
      </c>
      <c r="AN7" s="6">
        <f>(Q7+AM7)/2</f>
        <v>6.2959375000000009</v>
      </c>
    </row>
    <row r="8" spans="1:40" x14ac:dyDescent="0.2">
      <c r="A8" s="30"/>
      <c r="B8" t="s">
        <v>71</v>
      </c>
      <c r="C8" s="31" t="s">
        <v>70</v>
      </c>
      <c r="D8" s="30" t="s">
        <v>68</v>
      </c>
      <c r="E8" s="31" t="s">
        <v>69</v>
      </c>
      <c r="F8" s="20">
        <v>5.3</v>
      </c>
      <c r="G8" s="20">
        <v>7</v>
      </c>
      <c r="H8" s="20">
        <v>7.8</v>
      </c>
      <c r="I8" s="20">
        <v>6</v>
      </c>
      <c r="J8" s="20">
        <v>5</v>
      </c>
      <c r="K8" s="20">
        <v>7.5</v>
      </c>
      <c r="L8" s="20">
        <v>5.5</v>
      </c>
      <c r="M8" s="20">
        <v>4.8</v>
      </c>
      <c r="N8" s="4">
        <f>SUM(F8:M8)</f>
        <v>48.9</v>
      </c>
      <c r="O8" s="13">
        <f>N8/8</f>
        <v>6.1124999999999998</v>
      </c>
      <c r="P8" s="20">
        <v>6.6</v>
      </c>
      <c r="Q8" s="5">
        <f>(O8*0.75)+(P8*0.25)</f>
        <v>6.234375</v>
      </c>
      <c r="R8" s="9"/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4">
        <f>SUM(S8:W8)</f>
        <v>0</v>
      </c>
      <c r="Y8" s="5">
        <f>X8/5</f>
        <v>0</v>
      </c>
      <c r="AA8" s="20">
        <v>0</v>
      </c>
      <c r="AB8" s="20">
        <v>0</v>
      </c>
      <c r="AC8" s="13">
        <f>(AA8*0.15)+(AB8*0.85)</f>
        <v>0</v>
      </c>
      <c r="AD8" s="20">
        <v>0</v>
      </c>
      <c r="AE8" s="6">
        <f>Y8+AC8+AD8</f>
        <v>0</v>
      </c>
      <c r="AF8" s="6">
        <f>AE8/3</f>
        <v>0</v>
      </c>
      <c r="AG8" s="9"/>
      <c r="AH8" s="20">
        <v>7.2</v>
      </c>
      <c r="AI8" s="20">
        <v>4.5</v>
      </c>
      <c r="AJ8" s="33">
        <f>(AH8*0.7)+(AI8*0.3)</f>
        <v>6.39</v>
      </c>
      <c r="AK8" s="34">
        <v>2.8</v>
      </c>
      <c r="AL8" s="20">
        <v>6.1</v>
      </c>
      <c r="AM8" s="6">
        <f>(AJ8*0.5)+(AK8*0.25)+(AL8*0.25)</f>
        <v>5.42</v>
      </c>
      <c r="AN8" s="6">
        <f>(Q8+AM8)/2</f>
        <v>5.8271875</v>
      </c>
    </row>
  </sheetData>
  <mergeCells count="6">
    <mergeCell ref="H1:M1"/>
    <mergeCell ref="U1:X1"/>
    <mergeCell ref="AJ1:AL1"/>
    <mergeCell ref="F4:Q4"/>
    <mergeCell ref="S4:Y4"/>
    <mergeCell ref="AH4:AM4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1"/>
  <sheetViews>
    <sheetView workbookViewId="0">
      <selection activeCell="X13" sqref="X13"/>
    </sheetView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4" width="5.7109375" customWidth="1"/>
    <col min="25" max="25" width="6.7109375" customWidth="1"/>
    <col min="26" max="26" width="3.140625" customWidth="1"/>
    <col min="27" max="34" width="5.7109375" customWidth="1"/>
    <col min="35" max="35" width="7.5703125" customWidth="1"/>
    <col min="36" max="36" width="6.5703125" customWidth="1"/>
    <col min="37" max="38" width="5.7109375" customWidth="1"/>
    <col min="39" max="39" width="3.140625" customWidth="1"/>
    <col min="40" max="45" width="5.7109375" customWidth="1"/>
    <col min="46" max="46" width="6.7109375" customWidth="1"/>
    <col min="47" max="47" width="3.140625" customWidth="1"/>
    <col min="48" max="55" width="5.7109375" customWidth="1"/>
    <col min="56" max="56" width="7.5703125" customWidth="1"/>
    <col min="57" max="57" width="6.5703125" customWidth="1"/>
    <col min="58" max="59" width="5.7109375" customWidth="1"/>
    <col min="60" max="60" width="3.140625" customWidth="1"/>
    <col min="61" max="65" width="5.7109375" customWidth="1"/>
    <col min="66" max="67" width="6.7109375" customWidth="1"/>
    <col min="68" max="68" width="3.140625" customWidth="1"/>
    <col min="69" max="72" width="8.7109375" customWidth="1"/>
    <col min="73" max="73" width="11.42578125" customWidth="1"/>
  </cols>
  <sheetData>
    <row r="1" spans="1:73" x14ac:dyDescent="0.2">
      <c r="A1" t="s">
        <v>109</v>
      </c>
      <c r="D1" t="s">
        <v>15</v>
      </c>
      <c r="E1" t="s">
        <v>111</v>
      </c>
      <c r="F1" s="52"/>
      <c r="H1" s="55" t="str">
        <f>E1</f>
        <v>Angie Deeks</v>
      </c>
      <c r="I1" s="55"/>
      <c r="J1" s="55"/>
      <c r="K1" s="55"/>
      <c r="L1" s="55"/>
      <c r="M1" s="55"/>
      <c r="R1" s="9"/>
      <c r="Z1" s="22"/>
      <c r="AA1" t="s">
        <v>16</v>
      </c>
      <c r="AC1" s="55">
        <f>E2</f>
        <v>0</v>
      </c>
      <c r="AD1" s="55"/>
      <c r="AE1" s="55"/>
      <c r="AF1" s="55"/>
      <c r="AG1" s="55"/>
      <c r="AH1" s="55"/>
      <c r="AM1" s="9"/>
      <c r="AU1" s="25"/>
      <c r="AV1" t="s">
        <v>17</v>
      </c>
      <c r="AX1" s="55">
        <f>E3</f>
        <v>0</v>
      </c>
      <c r="AY1" s="55"/>
      <c r="AZ1" s="55"/>
      <c r="BA1" s="55"/>
      <c r="BB1" s="55"/>
      <c r="BC1" s="55"/>
      <c r="BH1" s="9"/>
      <c r="BP1" s="22"/>
      <c r="BQ1" s="7"/>
      <c r="BR1" s="7"/>
      <c r="BS1" s="7"/>
      <c r="BU1" s="7">
        <f ca="1">NOW()</f>
        <v>42533.719780671294</v>
      </c>
    </row>
    <row r="2" spans="1:73" x14ac:dyDescent="0.2">
      <c r="A2" s="1" t="s">
        <v>110</v>
      </c>
      <c r="D2" t="s">
        <v>16</v>
      </c>
      <c r="R2" s="9"/>
      <c r="Z2" s="22"/>
      <c r="AM2" s="9"/>
      <c r="AU2" s="25"/>
      <c r="BH2" s="9"/>
      <c r="BP2" s="22"/>
      <c r="BQ2" s="8"/>
      <c r="BR2" s="8"/>
      <c r="BS2" s="8"/>
      <c r="BU2" s="8">
        <f ca="1">NOW()</f>
        <v>42533.719780671294</v>
      </c>
    </row>
    <row r="3" spans="1:73" x14ac:dyDescent="0.2">
      <c r="A3" t="s">
        <v>39</v>
      </c>
      <c r="C3" t="s">
        <v>64</v>
      </c>
      <c r="D3" t="s">
        <v>131</v>
      </c>
      <c r="F3" s="56" t="s">
        <v>10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9"/>
      <c r="S3" s="56" t="s">
        <v>12</v>
      </c>
      <c r="T3" s="56"/>
      <c r="U3" s="56"/>
      <c r="V3" s="56"/>
      <c r="W3" s="56"/>
      <c r="X3" s="56"/>
      <c r="Z3" s="22"/>
      <c r="AA3" s="56" t="s">
        <v>10</v>
      </c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9"/>
      <c r="AN3" s="56" t="s">
        <v>12</v>
      </c>
      <c r="AO3" s="56"/>
      <c r="AP3" s="56"/>
      <c r="AQ3" s="56"/>
      <c r="AR3" s="56"/>
      <c r="AS3" s="56"/>
      <c r="AU3" s="25"/>
      <c r="AV3" s="56" t="s">
        <v>10</v>
      </c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9"/>
      <c r="BI3" s="56" t="s">
        <v>12</v>
      </c>
      <c r="BJ3" s="56"/>
      <c r="BK3" s="56"/>
      <c r="BL3" s="56"/>
      <c r="BM3" s="56"/>
      <c r="BN3" s="56"/>
      <c r="BP3" s="22"/>
      <c r="BQ3" s="56" t="s">
        <v>31</v>
      </c>
      <c r="BR3" s="55"/>
      <c r="BS3" s="55"/>
      <c r="BT3" s="55"/>
    </row>
    <row r="4" spans="1:73" x14ac:dyDescent="0.2">
      <c r="O4" s="2" t="s">
        <v>28</v>
      </c>
      <c r="P4" t="s">
        <v>2</v>
      </c>
      <c r="R4" s="24"/>
      <c r="Y4" s="29" t="s">
        <v>30</v>
      </c>
      <c r="Z4" s="22"/>
      <c r="AJ4" s="2" t="s">
        <v>28</v>
      </c>
      <c r="AK4" t="s">
        <v>2</v>
      </c>
      <c r="AM4" s="24"/>
      <c r="AT4" s="29" t="s">
        <v>30</v>
      </c>
      <c r="AU4" s="23"/>
      <c r="BE4" s="2" t="s">
        <v>28</v>
      </c>
      <c r="BF4" t="s">
        <v>2</v>
      </c>
      <c r="BH4" s="24"/>
      <c r="BO4" s="29" t="s">
        <v>30</v>
      </c>
      <c r="BP4" s="23"/>
      <c r="BQ4" s="2"/>
      <c r="BR4" s="2"/>
      <c r="BS4" s="2"/>
      <c r="BT4" s="2"/>
    </row>
    <row r="5" spans="1:73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38</v>
      </c>
      <c r="H5" s="2" t="s">
        <v>5</v>
      </c>
      <c r="I5" s="2" t="s">
        <v>6</v>
      </c>
      <c r="J5" s="2" t="s">
        <v>61</v>
      </c>
      <c r="K5" s="2" t="s">
        <v>62</v>
      </c>
      <c r="L5" s="2" t="s">
        <v>7</v>
      </c>
      <c r="M5" s="2" t="s">
        <v>35</v>
      </c>
      <c r="N5" s="2" t="s">
        <v>26</v>
      </c>
      <c r="O5" s="2" t="s">
        <v>36</v>
      </c>
      <c r="P5" s="2" t="s">
        <v>29</v>
      </c>
      <c r="Q5" s="2" t="s">
        <v>9</v>
      </c>
      <c r="R5" s="24"/>
      <c r="S5" s="29" t="s">
        <v>11</v>
      </c>
      <c r="T5" s="29" t="s">
        <v>37</v>
      </c>
      <c r="U5" s="29" t="s">
        <v>65</v>
      </c>
      <c r="V5" s="29" t="s">
        <v>43</v>
      </c>
      <c r="W5" s="29" t="s">
        <v>2</v>
      </c>
      <c r="X5" s="29" t="s">
        <v>26</v>
      </c>
      <c r="Y5" s="29" t="s">
        <v>14</v>
      </c>
      <c r="Z5" s="23"/>
      <c r="AA5" s="2" t="s">
        <v>8</v>
      </c>
      <c r="AB5" s="2" t="s">
        <v>38</v>
      </c>
      <c r="AC5" s="2" t="s">
        <v>5</v>
      </c>
      <c r="AD5" s="2" t="s">
        <v>6</v>
      </c>
      <c r="AE5" s="2" t="s">
        <v>61</v>
      </c>
      <c r="AF5" s="2" t="s">
        <v>62</v>
      </c>
      <c r="AG5" s="2" t="s">
        <v>7</v>
      </c>
      <c r="AH5" s="2" t="s">
        <v>35</v>
      </c>
      <c r="AI5" s="2" t="s">
        <v>26</v>
      </c>
      <c r="AJ5" s="2" t="s">
        <v>36</v>
      </c>
      <c r="AK5" s="2" t="s">
        <v>29</v>
      </c>
      <c r="AL5" s="2" t="s">
        <v>9</v>
      </c>
      <c r="AM5" s="24"/>
      <c r="AN5" s="29" t="s">
        <v>11</v>
      </c>
      <c r="AO5" s="29" t="s">
        <v>37</v>
      </c>
      <c r="AP5" s="29" t="s">
        <v>65</v>
      </c>
      <c r="AQ5" s="29" t="s">
        <v>43</v>
      </c>
      <c r="AR5" s="29" t="s">
        <v>2</v>
      </c>
      <c r="AS5" s="29" t="s">
        <v>26</v>
      </c>
      <c r="AT5" s="29" t="s">
        <v>14</v>
      </c>
      <c r="AU5" s="23"/>
      <c r="AV5" s="2" t="s">
        <v>8</v>
      </c>
      <c r="AW5" s="2" t="s">
        <v>38</v>
      </c>
      <c r="AX5" s="2" t="s">
        <v>5</v>
      </c>
      <c r="AY5" s="2" t="s">
        <v>6</v>
      </c>
      <c r="AZ5" s="2" t="s">
        <v>61</v>
      </c>
      <c r="BA5" s="2" t="s">
        <v>62</v>
      </c>
      <c r="BB5" s="2" t="s">
        <v>7</v>
      </c>
      <c r="BC5" s="2" t="s">
        <v>35</v>
      </c>
      <c r="BD5" s="2" t="s">
        <v>26</v>
      </c>
      <c r="BE5" s="2" t="s">
        <v>36</v>
      </c>
      <c r="BF5" s="2" t="s">
        <v>29</v>
      </c>
      <c r="BG5" s="2" t="s">
        <v>9</v>
      </c>
      <c r="BH5" s="24"/>
      <c r="BI5" s="29" t="s">
        <v>11</v>
      </c>
      <c r="BJ5" s="29" t="s">
        <v>37</v>
      </c>
      <c r="BK5" s="29" t="s">
        <v>65</v>
      </c>
      <c r="BL5" s="29" t="s">
        <v>43</v>
      </c>
      <c r="BM5" s="29" t="s">
        <v>2</v>
      </c>
      <c r="BN5" s="29" t="s">
        <v>26</v>
      </c>
      <c r="BO5" s="29" t="s">
        <v>14</v>
      </c>
      <c r="BP5" s="23"/>
      <c r="BQ5" s="2" t="s">
        <v>19</v>
      </c>
      <c r="BR5" s="2" t="s">
        <v>20</v>
      </c>
      <c r="BS5" s="2" t="s">
        <v>21</v>
      </c>
      <c r="BT5" s="2" t="s">
        <v>32</v>
      </c>
      <c r="BU5" s="2" t="s">
        <v>23</v>
      </c>
    </row>
    <row r="6" spans="1:73" x14ac:dyDescent="0.2">
      <c r="R6" s="9"/>
      <c r="Z6" s="22"/>
      <c r="AM6" s="9"/>
      <c r="AU6" s="25"/>
      <c r="BH6" s="9"/>
      <c r="BP6" s="22"/>
    </row>
    <row r="7" spans="1:73" x14ac:dyDescent="0.2">
      <c r="A7">
        <v>1</v>
      </c>
      <c r="B7" t="s">
        <v>73</v>
      </c>
      <c r="C7" s="9"/>
      <c r="D7" s="9"/>
      <c r="E7" s="9"/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5">
        <f t="shared" ref="N7:N12" si="0">SUM(F7:M7)</f>
        <v>0</v>
      </c>
      <c r="O7" s="16"/>
      <c r="P7" s="16"/>
      <c r="Q7" s="16"/>
      <c r="R7" s="9"/>
      <c r="S7" s="10"/>
      <c r="T7" s="10"/>
      <c r="U7" s="10"/>
      <c r="V7" s="10"/>
      <c r="W7" s="10"/>
      <c r="X7" s="11"/>
      <c r="Y7" s="11"/>
      <c r="Z7" s="22"/>
      <c r="AA7" s="20"/>
      <c r="AB7" s="20"/>
      <c r="AC7" s="20"/>
      <c r="AD7" s="20"/>
      <c r="AE7" s="20"/>
      <c r="AF7" s="20"/>
      <c r="AG7" s="20"/>
      <c r="AH7" s="20"/>
      <c r="AI7" s="5">
        <f t="shared" ref="AI7:AI12" si="1">SUM(AA7:AH7)</f>
        <v>0</v>
      </c>
      <c r="AJ7" s="16"/>
      <c r="AK7" s="16"/>
      <c r="AL7" s="16"/>
      <c r="AM7" s="9"/>
      <c r="AN7" s="10"/>
      <c r="AO7" s="10"/>
      <c r="AP7" s="10"/>
      <c r="AQ7" s="10"/>
      <c r="AR7" s="10"/>
      <c r="AS7" s="11"/>
      <c r="AT7" s="11"/>
      <c r="AU7" s="26"/>
      <c r="AV7" s="20"/>
      <c r="AW7" s="20"/>
      <c r="AX7" s="20"/>
      <c r="AY7" s="20"/>
      <c r="AZ7" s="20"/>
      <c r="BA7" s="20"/>
      <c r="BB7" s="20"/>
      <c r="BC7" s="20"/>
      <c r="BD7" s="5">
        <f t="shared" ref="BD7:BD12" si="2">SUM(AV7:BC7)</f>
        <v>0</v>
      </c>
      <c r="BE7" s="16"/>
      <c r="BF7" s="16"/>
      <c r="BG7" s="16"/>
      <c r="BH7" s="9"/>
      <c r="BI7" s="10"/>
      <c r="BJ7" s="10"/>
      <c r="BK7" s="10"/>
      <c r="BL7" s="10"/>
      <c r="BM7" s="10"/>
      <c r="BN7" s="11"/>
      <c r="BO7" s="11"/>
      <c r="BP7" s="27"/>
      <c r="BQ7" s="11"/>
      <c r="BR7" s="11"/>
      <c r="BS7" s="11"/>
      <c r="BT7" s="11"/>
      <c r="BU7" s="9"/>
    </row>
    <row r="8" spans="1:73" x14ac:dyDescent="0.2">
      <c r="A8">
        <v>2</v>
      </c>
      <c r="B8" t="s">
        <v>77</v>
      </c>
      <c r="C8" s="9"/>
      <c r="D8" s="9"/>
      <c r="E8" s="9"/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5">
        <f t="shared" si="0"/>
        <v>0</v>
      </c>
      <c r="O8" s="16"/>
      <c r="P8" s="16"/>
      <c r="Q8" s="16"/>
      <c r="R8" s="9"/>
      <c r="S8" s="9"/>
      <c r="T8" s="9"/>
      <c r="U8" s="9"/>
      <c r="V8" s="9"/>
      <c r="W8" s="9"/>
      <c r="X8" s="9"/>
      <c r="Y8" s="9"/>
      <c r="Z8" s="22"/>
      <c r="AA8" s="20"/>
      <c r="AB8" s="20"/>
      <c r="AC8" s="20"/>
      <c r="AD8" s="20"/>
      <c r="AE8" s="20"/>
      <c r="AF8" s="20"/>
      <c r="AG8" s="20"/>
      <c r="AH8" s="20"/>
      <c r="AI8" s="5">
        <f t="shared" si="1"/>
        <v>0</v>
      </c>
      <c r="AJ8" s="16"/>
      <c r="AK8" s="16"/>
      <c r="AL8" s="16"/>
      <c r="AM8" s="9"/>
      <c r="AN8" s="9"/>
      <c r="AO8" s="9"/>
      <c r="AP8" s="9"/>
      <c r="AQ8" s="9"/>
      <c r="AR8" s="9"/>
      <c r="AS8" s="9"/>
      <c r="AT8" s="9"/>
      <c r="AU8" s="25"/>
      <c r="AV8" s="20"/>
      <c r="AW8" s="20"/>
      <c r="AX8" s="20"/>
      <c r="AY8" s="20"/>
      <c r="AZ8" s="20"/>
      <c r="BA8" s="20"/>
      <c r="BB8" s="20"/>
      <c r="BC8" s="20"/>
      <c r="BD8" s="5">
        <f t="shared" si="2"/>
        <v>0</v>
      </c>
      <c r="BE8" s="16"/>
      <c r="BF8" s="16"/>
      <c r="BG8" s="16"/>
      <c r="BH8" s="9"/>
      <c r="BI8" s="9"/>
      <c r="BJ8" s="9"/>
      <c r="BK8" s="9"/>
      <c r="BL8" s="9"/>
      <c r="BM8" s="9"/>
      <c r="BN8" s="9"/>
      <c r="BO8" s="9"/>
      <c r="BP8" s="22"/>
      <c r="BQ8" s="9"/>
      <c r="BR8" s="9"/>
      <c r="BS8" s="9"/>
      <c r="BT8" s="9"/>
      <c r="BU8" s="9"/>
    </row>
    <row r="9" spans="1:73" x14ac:dyDescent="0.2">
      <c r="A9">
        <v>3</v>
      </c>
      <c r="B9" t="s">
        <v>79</v>
      </c>
      <c r="C9" s="9"/>
      <c r="D9" s="9"/>
      <c r="E9" s="9"/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5">
        <f t="shared" si="0"/>
        <v>0</v>
      </c>
      <c r="O9" s="16"/>
      <c r="P9" s="16"/>
      <c r="Q9" s="16"/>
      <c r="R9" s="9"/>
      <c r="S9" s="9"/>
      <c r="T9" s="9"/>
      <c r="U9" s="9"/>
      <c r="V9" s="9"/>
      <c r="W9" s="9"/>
      <c r="X9" s="9"/>
      <c r="Y9" s="9"/>
      <c r="Z9" s="22"/>
      <c r="AA9" s="20"/>
      <c r="AB9" s="20"/>
      <c r="AC9" s="20"/>
      <c r="AD9" s="20"/>
      <c r="AE9" s="20"/>
      <c r="AF9" s="20"/>
      <c r="AG9" s="20"/>
      <c r="AH9" s="20"/>
      <c r="AI9" s="5">
        <f t="shared" si="1"/>
        <v>0</v>
      </c>
      <c r="AJ9" s="16"/>
      <c r="AK9" s="16"/>
      <c r="AL9" s="16"/>
      <c r="AM9" s="9"/>
      <c r="AN9" s="9"/>
      <c r="AO9" s="9"/>
      <c r="AP9" s="9"/>
      <c r="AQ9" s="9"/>
      <c r="AR9" s="9"/>
      <c r="AS9" s="9"/>
      <c r="AT9" s="9"/>
      <c r="AU9" s="25"/>
      <c r="AV9" s="20"/>
      <c r="AW9" s="20"/>
      <c r="AX9" s="20"/>
      <c r="AY9" s="20"/>
      <c r="AZ9" s="20"/>
      <c r="BA9" s="20"/>
      <c r="BB9" s="20"/>
      <c r="BC9" s="20"/>
      <c r="BD9" s="5">
        <f t="shared" si="2"/>
        <v>0</v>
      </c>
      <c r="BE9" s="16"/>
      <c r="BF9" s="16"/>
      <c r="BG9" s="16"/>
      <c r="BH9" s="9"/>
      <c r="BI9" s="9"/>
      <c r="BJ9" s="9"/>
      <c r="BK9" s="9"/>
      <c r="BL9" s="9"/>
      <c r="BM9" s="9"/>
      <c r="BN9" s="9"/>
      <c r="BO9" s="9"/>
      <c r="BP9" s="22"/>
      <c r="BQ9" s="9"/>
      <c r="BR9" s="9"/>
      <c r="BS9" s="9"/>
      <c r="BT9" s="9"/>
      <c r="BU9" s="9"/>
    </row>
    <row r="10" spans="1:73" x14ac:dyDescent="0.2">
      <c r="A10">
        <v>4</v>
      </c>
      <c r="B10" t="s">
        <v>81</v>
      </c>
      <c r="C10" s="9"/>
      <c r="D10" s="9"/>
      <c r="E10" s="9"/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5">
        <f t="shared" si="0"/>
        <v>0</v>
      </c>
      <c r="O10" s="16"/>
      <c r="P10" s="16"/>
      <c r="Q10" s="16"/>
      <c r="R10" s="9"/>
      <c r="S10" s="9"/>
      <c r="T10" s="9"/>
      <c r="U10" s="9"/>
      <c r="V10" s="9"/>
      <c r="W10" s="9"/>
      <c r="X10" s="9"/>
      <c r="Y10" s="9"/>
      <c r="Z10" s="22"/>
      <c r="AA10" s="20"/>
      <c r="AB10" s="20"/>
      <c r="AC10" s="20"/>
      <c r="AD10" s="20"/>
      <c r="AE10" s="20"/>
      <c r="AF10" s="20"/>
      <c r="AG10" s="20"/>
      <c r="AH10" s="20"/>
      <c r="AI10" s="5">
        <f t="shared" si="1"/>
        <v>0</v>
      </c>
      <c r="AJ10" s="16"/>
      <c r="AK10" s="16"/>
      <c r="AL10" s="16"/>
      <c r="AM10" s="9"/>
      <c r="AN10" s="9"/>
      <c r="AO10" s="9"/>
      <c r="AP10" s="9"/>
      <c r="AQ10" s="9"/>
      <c r="AR10" s="9"/>
      <c r="AS10" s="9"/>
      <c r="AT10" s="9"/>
      <c r="AU10" s="25"/>
      <c r="AV10" s="20"/>
      <c r="AW10" s="20"/>
      <c r="AX10" s="20"/>
      <c r="AY10" s="20"/>
      <c r="AZ10" s="20"/>
      <c r="BA10" s="20"/>
      <c r="BB10" s="20"/>
      <c r="BC10" s="20"/>
      <c r="BD10" s="5">
        <f t="shared" si="2"/>
        <v>0</v>
      </c>
      <c r="BE10" s="16"/>
      <c r="BF10" s="16"/>
      <c r="BG10" s="16"/>
      <c r="BH10" s="9"/>
      <c r="BI10" s="9"/>
      <c r="BJ10" s="9"/>
      <c r="BK10" s="9"/>
      <c r="BL10" s="9"/>
      <c r="BM10" s="9"/>
      <c r="BN10" s="9"/>
      <c r="BO10" s="9"/>
      <c r="BP10" s="22"/>
      <c r="BQ10" s="9"/>
      <c r="BR10" s="9"/>
      <c r="BS10" s="9"/>
      <c r="BT10" s="9"/>
      <c r="BU10" s="9"/>
    </row>
    <row r="11" spans="1:73" x14ac:dyDescent="0.2">
      <c r="A11">
        <v>5</v>
      </c>
      <c r="B11" s="53" t="s">
        <v>82</v>
      </c>
      <c r="C11" s="9"/>
      <c r="D11" s="9"/>
      <c r="E11" s="9"/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5">
        <f t="shared" si="0"/>
        <v>0</v>
      </c>
      <c r="O11" s="16"/>
      <c r="P11" s="16"/>
      <c r="Q11" s="16"/>
      <c r="R11" s="9"/>
      <c r="S11" s="9"/>
      <c r="T11" s="9"/>
      <c r="U11" s="9"/>
      <c r="V11" s="9"/>
      <c r="W11" s="9"/>
      <c r="X11" s="9"/>
      <c r="Y11" s="9"/>
      <c r="Z11" s="22"/>
      <c r="AA11" s="20"/>
      <c r="AB11" s="20"/>
      <c r="AC11" s="20"/>
      <c r="AD11" s="20"/>
      <c r="AE11" s="20"/>
      <c r="AF11" s="20"/>
      <c r="AG11" s="20"/>
      <c r="AH11" s="20"/>
      <c r="AI11" s="5">
        <f t="shared" si="1"/>
        <v>0</v>
      </c>
      <c r="AJ11" s="16"/>
      <c r="AK11" s="16"/>
      <c r="AL11" s="16"/>
      <c r="AM11" s="9"/>
      <c r="AN11" s="9"/>
      <c r="AO11" s="9"/>
      <c r="AP11" s="9"/>
      <c r="AQ11" s="9"/>
      <c r="AR11" s="9"/>
      <c r="AS11" s="9"/>
      <c r="AT11" s="9"/>
      <c r="AU11" s="25"/>
      <c r="AV11" s="20"/>
      <c r="AW11" s="20"/>
      <c r="AX11" s="20"/>
      <c r="AY11" s="20"/>
      <c r="AZ11" s="20"/>
      <c r="BA11" s="20"/>
      <c r="BB11" s="20"/>
      <c r="BC11" s="20"/>
      <c r="BD11" s="5">
        <f t="shared" si="2"/>
        <v>0</v>
      </c>
      <c r="BE11" s="16"/>
      <c r="BF11" s="16"/>
      <c r="BG11" s="16"/>
      <c r="BH11" s="9"/>
      <c r="BI11" s="9"/>
      <c r="BJ11" s="9"/>
      <c r="BK11" s="9"/>
      <c r="BL11" s="9"/>
      <c r="BM11" s="9"/>
      <c r="BN11" s="9"/>
      <c r="BO11" s="9"/>
      <c r="BP11" s="22"/>
      <c r="BQ11" s="9"/>
      <c r="BR11" s="9"/>
      <c r="BS11" s="9"/>
      <c r="BT11" s="9"/>
      <c r="BU11" s="9"/>
    </row>
    <row r="12" spans="1:73" x14ac:dyDescent="0.2">
      <c r="A12">
        <v>6</v>
      </c>
      <c r="B12" t="s">
        <v>85</v>
      </c>
      <c r="C12" s="9"/>
      <c r="D12" s="9"/>
      <c r="E12" s="9"/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5">
        <f t="shared" si="0"/>
        <v>0</v>
      </c>
      <c r="O12" s="16"/>
      <c r="P12" s="16"/>
      <c r="Q12" s="16"/>
      <c r="R12" s="9"/>
      <c r="S12" s="9"/>
      <c r="T12" s="9"/>
      <c r="U12" s="9"/>
      <c r="V12" s="9"/>
      <c r="W12" s="9"/>
      <c r="X12" s="9"/>
      <c r="Y12" s="9"/>
      <c r="Z12" s="22"/>
      <c r="AA12" s="20"/>
      <c r="AB12" s="20"/>
      <c r="AC12" s="20"/>
      <c r="AD12" s="20"/>
      <c r="AE12" s="20"/>
      <c r="AF12" s="20"/>
      <c r="AG12" s="20"/>
      <c r="AH12" s="20"/>
      <c r="AI12" s="5">
        <f t="shared" si="1"/>
        <v>0</v>
      </c>
      <c r="AJ12" s="16"/>
      <c r="AK12" s="16"/>
      <c r="AL12" s="16"/>
      <c r="AM12" s="9"/>
      <c r="AN12" s="9"/>
      <c r="AO12" s="9"/>
      <c r="AP12" s="9"/>
      <c r="AQ12" s="9"/>
      <c r="AR12" s="9"/>
      <c r="AS12" s="9"/>
      <c r="AT12" s="9"/>
      <c r="AU12" s="25"/>
      <c r="AV12" s="20"/>
      <c r="AW12" s="20"/>
      <c r="AX12" s="20"/>
      <c r="AY12" s="20"/>
      <c r="AZ12" s="20"/>
      <c r="BA12" s="20"/>
      <c r="BB12" s="20"/>
      <c r="BC12" s="20"/>
      <c r="BD12" s="5">
        <f t="shared" si="2"/>
        <v>0</v>
      </c>
      <c r="BE12" s="16"/>
      <c r="BF12" s="16"/>
      <c r="BG12" s="16"/>
      <c r="BH12" s="9"/>
      <c r="BI12" s="9"/>
      <c r="BJ12" s="9"/>
      <c r="BK12" s="9"/>
      <c r="BL12" s="9"/>
      <c r="BM12" s="9"/>
      <c r="BN12" s="9"/>
      <c r="BO12" s="9"/>
      <c r="BP12" s="22"/>
      <c r="BQ12" s="9"/>
      <c r="BR12" s="9"/>
      <c r="BS12" s="9"/>
      <c r="BT12" s="9"/>
      <c r="BU12" s="9"/>
    </row>
    <row r="13" spans="1:73" ht="15.75" x14ac:dyDescent="0.25">
      <c r="A13" s="15" t="s">
        <v>25</v>
      </c>
      <c r="C13" s="48" t="s">
        <v>78</v>
      </c>
      <c r="D13" s="48" t="s">
        <v>75</v>
      </c>
      <c r="E13" s="43" t="s">
        <v>74</v>
      </c>
      <c r="F13" s="9"/>
      <c r="G13" s="9"/>
      <c r="H13" s="9"/>
      <c r="I13" s="9"/>
      <c r="J13" s="9"/>
      <c r="K13" s="9" t="s">
        <v>27</v>
      </c>
      <c r="L13" s="9"/>
      <c r="M13" s="9"/>
      <c r="N13" s="6">
        <f>SUM(N7:N12)</f>
        <v>0</v>
      </c>
      <c r="O13" s="6">
        <f>(N13/6)/8</f>
        <v>0</v>
      </c>
      <c r="P13" s="20">
        <v>0</v>
      </c>
      <c r="Q13" s="6">
        <f>(O13*0.75)+(P13*0.25)</f>
        <v>0</v>
      </c>
      <c r="R13" s="9"/>
      <c r="S13" s="34">
        <v>7.2</v>
      </c>
      <c r="T13" s="20">
        <v>7.7</v>
      </c>
      <c r="U13" s="13">
        <f>(S13*0.7)+(T13*0.3)</f>
        <v>7.35</v>
      </c>
      <c r="V13" s="34">
        <v>5.5</v>
      </c>
      <c r="W13" s="20">
        <v>6.7</v>
      </c>
      <c r="X13" s="6">
        <f>(U13*0.5)+(V13*0.25)+(W13*0.25)</f>
        <v>6.7249999999999996</v>
      </c>
      <c r="Y13" s="6">
        <f>(Q13+X13)/2</f>
        <v>3.3624999999999998</v>
      </c>
      <c r="Z13" s="22"/>
      <c r="AA13" s="9"/>
      <c r="AB13" s="9"/>
      <c r="AC13" s="9"/>
      <c r="AD13" s="9"/>
      <c r="AE13" s="9"/>
      <c r="AF13" s="9" t="s">
        <v>27</v>
      </c>
      <c r="AG13" s="9"/>
      <c r="AH13" s="9"/>
      <c r="AI13" s="6">
        <f>SUM(AI7:AI12)</f>
        <v>0</v>
      </c>
      <c r="AJ13" s="6">
        <f>(AI13/6)/8</f>
        <v>0</v>
      </c>
      <c r="AK13" s="20"/>
      <c r="AL13" s="6">
        <f>(AJ13*0.75)+(AK13*0.25)</f>
        <v>0</v>
      </c>
      <c r="AM13" s="9"/>
      <c r="AN13" s="34"/>
      <c r="AO13" s="20"/>
      <c r="AP13" s="13">
        <f>(AN13*0.7)+(AO13*0.3)</f>
        <v>0</v>
      </c>
      <c r="AQ13" s="34"/>
      <c r="AR13" s="20"/>
      <c r="AS13" s="6">
        <f>(AP13*0.5)+(AQ13*0.25)+(AR13*0.25)</f>
        <v>0</v>
      </c>
      <c r="AT13" s="6">
        <f>(AL13+AS13)/2</f>
        <v>0</v>
      </c>
      <c r="AU13" s="25"/>
      <c r="AV13" s="9"/>
      <c r="AW13" s="9"/>
      <c r="AX13" s="9"/>
      <c r="AY13" s="9"/>
      <c r="AZ13" s="9"/>
      <c r="BA13" s="9" t="s">
        <v>27</v>
      </c>
      <c r="BB13" s="9"/>
      <c r="BC13" s="9"/>
      <c r="BD13" s="6">
        <f>SUM(BD7:BD12)</f>
        <v>0</v>
      </c>
      <c r="BE13" s="6">
        <f>(BD13/6)/8</f>
        <v>0</v>
      </c>
      <c r="BF13" s="20"/>
      <c r="BG13" s="6">
        <f>(BE13*0.75)+(BF13*0.25)</f>
        <v>0</v>
      </c>
      <c r="BH13" s="9"/>
      <c r="BI13" s="34"/>
      <c r="BJ13" s="20"/>
      <c r="BK13" s="13">
        <f>(BI13*0.7)+(BJ13*0.3)</f>
        <v>0</v>
      </c>
      <c r="BL13" s="34"/>
      <c r="BM13" s="20"/>
      <c r="BN13" s="6">
        <f>(BK13*0.5)+(BL13*0.25)+(BM13*0.25)</f>
        <v>0</v>
      </c>
      <c r="BO13" s="6">
        <f>(BG13+BN13)/2</f>
        <v>0</v>
      </c>
      <c r="BP13" s="27"/>
      <c r="BQ13" s="6">
        <f>Y13</f>
        <v>3.3624999999999998</v>
      </c>
      <c r="BR13" s="6">
        <f>AT13</f>
        <v>0</v>
      </c>
      <c r="BS13" s="6">
        <f>BO13</f>
        <v>0</v>
      </c>
      <c r="BT13" s="6">
        <f>AVERAGE(BQ13:BS13)</f>
        <v>1.1208333333333333</v>
      </c>
    </row>
    <row r="14" spans="1:73" x14ac:dyDescent="0.2"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7" spans="2:2" x14ac:dyDescent="0.2">
      <c r="B17" s="21"/>
    </row>
    <row r="19" spans="2:2" x14ac:dyDescent="0.2">
      <c r="B19" s="17"/>
    </row>
    <row r="21" spans="2:2" x14ac:dyDescent="0.2">
      <c r="B21" s="35"/>
    </row>
  </sheetData>
  <mergeCells count="10">
    <mergeCell ref="S3:X3"/>
    <mergeCell ref="F3:Q3"/>
    <mergeCell ref="H1:M1"/>
    <mergeCell ref="BQ3:BT3"/>
    <mergeCell ref="AA3:AL3"/>
    <mergeCell ref="AN3:AS3"/>
    <mergeCell ref="AV3:BG3"/>
    <mergeCell ref="BI3:BN3"/>
    <mergeCell ref="AC1:AH1"/>
    <mergeCell ref="AX1:BC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workbookViewId="0">
      <selection activeCell="G13" sqref="G13"/>
    </sheetView>
  </sheetViews>
  <sheetFormatPr defaultRowHeight="12.75" x14ac:dyDescent="0.2"/>
  <cols>
    <col min="1" max="1" width="5.5703125" customWidth="1"/>
    <col min="2" max="2" width="21.28515625" customWidth="1"/>
    <col min="3" max="3" width="14.85546875" customWidth="1"/>
    <col min="4" max="6" width="5.7109375" customWidth="1"/>
    <col min="7" max="7" width="6.7109375" customWidth="1"/>
    <col min="8" max="8" width="3.140625" customWidth="1"/>
    <col min="9" max="11" width="5.7109375" customWidth="1"/>
    <col min="12" max="12" width="6.7109375" customWidth="1"/>
    <col min="13" max="13" width="3.140625" customWidth="1"/>
    <col min="14" max="16" width="5.7109375" customWidth="1"/>
    <col min="17" max="17" width="6.7109375" customWidth="1"/>
    <col min="18" max="18" width="3.140625" customWidth="1"/>
    <col min="19" max="22" width="10.7109375" customWidth="1"/>
    <col min="23" max="23" width="11.42578125" customWidth="1"/>
  </cols>
  <sheetData>
    <row r="1" spans="1:23" x14ac:dyDescent="0.2">
      <c r="A1" t="s">
        <v>109</v>
      </c>
      <c r="D1" t="s">
        <v>15</v>
      </c>
      <c r="E1" t="s">
        <v>111</v>
      </c>
      <c r="F1" s="55"/>
      <c r="G1" s="55"/>
      <c r="I1" s="12" t="s">
        <v>16</v>
      </c>
      <c r="J1" s="12"/>
      <c r="K1" s="57"/>
      <c r="L1" s="57"/>
      <c r="M1" s="18"/>
      <c r="N1" s="12" t="s">
        <v>17</v>
      </c>
      <c r="O1" s="12"/>
      <c r="P1" s="57"/>
      <c r="Q1" s="57"/>
      <c r="S1" s="7"/>
      <c r="T1" s="7"/>
      <c r="U1" s="7"/>
      <c r="W1" s="7">
        <f ca="1">NOW()</f>
        <v>42533.719780671294</v>
      </c>
    </row>
    <row r="2" spans="1:23" x14ac:dyDescent="0.2">
      <c r="A2" s="1" t="s">
        <v>110</v>
      </c>
      <c r="D2" t="s">
        <v>16</v>
      </c>
      <c r="I2" s="12"/>
      <c r="J2" s="12"/>
      <c r="K2" s="12"/>
      <c r="L2" s="12"/>
      <c r="M2" s="18"/>
      <c r="N2" s="12"/>
      <c r="O2" s="12"/>
      <c r="P2" s="12"/>
      <c r="Q2" s="12"/>
      <c r="S2" s="8"/>
      <c r="T2" s="8"/>
      <c r="U2" s="8"/>
      <c r="W2" s="8">
        <f ca="1">NOW()</f>
        <v>42533.719780671294</v>
      </c>
    </row>
    <row r="3" spans="1:23" x14ac:dyDescent="0.2">
      <c r="A3" t="s">
        <v>42</v>
      </c>
      <c r="C3" t="s">
        <v>132</v>
      </c>
      <c r="D3" s="56" t="s">
        <v>12</v>
      </c>
      <c r="E3" s="56"/>
      <c r="F3" s="56"/>
      <c r="G3" s="2"/>
      <c r="I3" s="58" t="s">
        <v>12</v>
      </c>
      <c r="J3" s="58"/>
      <c r="K3" s="58"/>
      <c r="L3" s="19"/>
      <c r="M3" s="18"/>
      <c r="N3" s="58" t="s">
        <v>12</v>
      </c>
      <c r="O3" s="58"/>
      <c r="P3" s="58"/>
      <c r="Q3" s="12"/>
      <c r="S3" s="56" t="s">
        <v>31</v>
      </c>
      <c r="T3" s="55"/>
      <c r="U3" s="55"/>
      <c r="V3" s="55"/>
    </row>
    <row r="4" spans="1:23" x14ac:dyDescent="0.2">
      <c r="F4" s="2" t="s">
        <v>33</v>
      </c>
      <c r="G4" s="2" t="s">
        <v>30</v>
      </c>
      <c r="K4" s="37" t="s">
        <v>33</v>
      </c>
      <c r="L4" s="37" t="s">
        <v>30</v>
      </c>
      <c r="M4" s="19"/>
      <c r="P4" s="37" t="s">
        <v>33</v>
      </c>
      <c r="Q4" s="37" t="s">
        <v>30</v>
      </c>
      <c r="R4" s="2"/>
      <c r="S4" s="2"/>
      <c r="T4" s="2"/>
      <c r="U4" s="2"/>
      <c r="V4" s="2"/>
    </row>
    <row r="5" spans="1:23" s="2" customFormat="1" x14ac:dyDescent="0.2">
      <c r="A5" s="2" t="s">
        <v>0</v>
      </c>
      <c r="B5" s="2" t="s">
        <v>1</v>
      </c>
      <c r="C5" s="2" t="s">
        <v>4</v>
      </c>
      <c r="D5" s="37" t="s">
        <v>65</v>
      </c>
      <c r="E5" s="37" t="s">
        <v>43</v>
      </c>
      <c r="F5" s="2" t="s">
        <v>34</v>
      </c>
      <c r="G5" s="2" t="s">
        <v>14</v>
      </c>
      <c r="I5" s="37" t="s">
        <v>65</v>
      </c>
      <c r="J5" s="37" t="s">
        <v>43</v>
      </c>
      <c r="K5" s="37" t="s">
        <v>34</v>
      </c>
      <c r="L5" s="37" t="s">
        <v>14</v>
      </c>
      <c r="M5" s="19"/>
      <c r="N5" s="37" t="s">
        <v>65</v>
      </c>
      <c r="O5" s="37" t="s">
        <v>43</v>
      </c>
      <c r="P5" s="37" t="s">
        <v>34</v>
      </c>
      <c r="Q5" s="37" t="s">
        <v>14</v>
      </c>
      <c r="S5" s="2" t="s">
        <v>19</v>
      </c>
      <c r="T5" s="2" t="s">
        <v>20</v>
      </c>
      <c r="U5" s="2" t="s">
        <v>21</v>
      </c>
      <c r="V5" s="2" t="s">
        <v>32</v>
      </c>
      <c r="W5" s="2" t="s">
        <v>23</v>
      </c>
    </row>
    <row r="6" spans="1:23" x14ac:dyDescent="0.2">
      <c r="M6" s="18"/>
      <c r="R6" s="12"/>
    </row>
    <row r="7" spans="1:23" ht="15.75" x14ac:dyDescent="0.25">
      <c r="A7">
        <v>1</v>
      </c>
      <c r="B7" s="49" t="s">
        <v>77</v>
      </c>
      <c r="C7" s="9"/>
      <c r="D7" s="10"/>
      <c r="E7" s="10"/>
      <c r="F7" s="10"/>
      <c r="G7" s="11"/>
      <c r="I7" s="10"/>
      <c r="J7" s="10"/>
      <c r="K7" s="10"/>
      <c r="L7" s="11"/>
      <c r="M7" s="14"/>
      <c r="N7" s="10"/>
      <c r="O7" s="10"/>
      <c r="P7" s="10"/>
      <c r="Q7" s="11"/>
      <c r="R7" s="13"/>
      <c r="S7" s="11"/>
      <c r="T7" s="11"/>
      <c r="U7" s="11"/>
      <c r="V7" s="11"/>
      <c r="W7" s="9"/>
    </row>
    <row r="8" spans="1:23" ht="15.75" x14ac:dyDescent="0.25">
      <c r="A8">
        <v>2</v>
      </c>
      <c r="B8" s="49" t="s">
        <v>79</v>
      </c>
      <c r="C8" s="9"/>
      <c r="D8" s="9"/>
      <c r="E8" s="9"/>
      <c r="F8" s="9"/>
      <c r="G8" s="9"/>
      <c r="I8" s="9"/>
      <c r="J8" s="9"/>
      <c r="K8" s="9"/>
      <c r="L8" s="9"/>
      <c r="M8" s="42"/>
      <c r="N8" s="9"/>
      <c r="O8" s="9"/>
      <c r="P8" s="9"/>
      <c r="Q8" s="9"/>
      <c r="R8" s="12"/>
      <c r="S8" s="9"/>
      <c r="T8" s="9"/>
      <c r="U8" s="9"/>
      <c r="V8" s="9"/>
      <c r="W8" s="9"/>
    </row>
    <row r="9" spans="1:23" ht="15.75" x14ac:dyDescent="0.25">
      <c r="A9">
        <v>3</v>
      </c>
      <c r="B9" s="49" t="s">
        <v>81</v>
      </c>
      <c r="C9" s="9"/>
      <c r="D9" s="9"/>
      <c r="E9" s="9"/>
      <c r="F9" s="9"/>
      <c r="G9" s="9"/>
      <c r="I9" s="9"/>
      <c r="J9" s="9"/>
      <c r="K9" s="9"/>
      <c r="L9" s="9"/>
      <c r="M9" s="42"/>
      <c r="N9" s="9"/>
      <c r="O9" s="9"/>
      <c r="P9" s="9"/>
      <c r="Q9" s="9"/>
      <c r="R9" s="12"/>
      <c r="S9" s="9"/>
      <c r="T9" s="9"/>
      <c r="U9" s="9"/>
      <c r="V9" s="9"/>
      <c r="W9" s="9"/>
    </row>
    <row r="10" spans="1:23" ht="15.75" x14ac:dyDescent="0.25">
      <c r="A10">
        <v>4</v>
      </c>
      <c r="B10" s="49" t="s">
        <v>82</v>
      </c>
      <c r="C10" s="9"/>
      <c r="D10" s="9"/>
      <c r="E10" s="9"/>
      <c r="F10" s="9"/>
      <c r="G10" s="9"/>
      <c r="I10" s="9"/>
      <c r="J10" s="9"/>
      <c r="K10" s="9"/>
      <c r="L10" s="9"/>
      <c r="M10" s="42"/>
      <c r="N10" s="9"/>
      <c r="O10" s="9"/>
      <c r="P10" s="9"/>
      <c r="Q10" s="9"/>
      <c r="R10" s="12"/>
      <c r="S10" s="9"/>
      <c r="T10" s="9"/>
      <c r="U10" s="9"/>
      <c r="V10" s="9"/>
      <c r="W10" s="9"/>
    </row>
    <row r="11" spans="1:23" ht="15.75" x14ac:dyDescent="0.25">
      <c r="A11">
        <v>5</v>
      </c>
      <c r="B11" s="49" t="s">
        <v>85</v>
      </c>
      <c r="C11" s="9"/>
      <c r="D11" s="9"/>
      <c r="E11" s="9"/>
      <c r="F11" s="9"/>
      <c r="G11" s="9"/>
      <c r="I11" s="9"/>
      <c r="J11" s="9"/>
      <c r="K11" s="9"/>
      <c r="L11" s="9"/>
      <c r="M11" s="42"/>
      <c r="N11" s="9"/>
      <c r="O11" s="9"/>
      <c r="P11" s="9"/>
      <c r="Q11" s="9"/>
      <c r="R11" s="12"/>
      <c r="S11" s="9"/>
      <c r="T11" s="9"/>
      <c r="U11" s="9"/>
      <c r="V11" s="9"/>
      <c r="W11" s="9"/>
    </row>
    <row r="12" spans="1:23" ht="15.75" x14ac:dyDescent="0.25">
      <c r="A12">
        <v>6</v>
      </c>
      <c r="B12" s="49" t="s">
        <v>108</v>
      </c>
      <c r="C12" s="9"/>
      <c r="D12" s="9"/>
      <c r="E12" s="9"/>
      <c r="F12" s="9"/>
      <c r="G12" s="9"/>
      <c r="I12" s="9"/>
      <c r="J12" s="9"/>
      <c r="K12" s="9"/>
      <c r="L12" s="9"/>
      <c r="M12" s="42"/>
      <c r="N12" s="9"/>
      <c r="O12" s="9"/>
      <c r="P12" s="9"/>
      <c r="Q12" s="9"/>
      <c r="R12" s="12"/>
      <c r="S12" s="9"/>
      <c r="T12" s="9"/>
      <c r="U12" s="9"/>
      <c r="V12" s="9"/>
      <c r="W12" s="9"/>
    </row>
    <row r="13" spans="1:23" ht="15.75" x14ac:dyDescent="0.25">
      <c r="A13" s="15" t="s">
        <v>25</v>
      </c>
      <c r="C13" s="49" t="s">
        <v>74</v>
      </c>
      <c r="D13" s="20">
        <v>7.7</v>
      </c>
      <c r="E13" s="20">
        <v>5.6</v>
      </c>
      <c r="F13" s="20">
        <v>6.8</v>
      </c>
      <c r="G13" s="6">
        <f>(D13*0.5)+(E13*0.25)+(F13*0.25)</f>
        <v>6.95</v>
      </c>
      <c r="I13" s="20"/>
      <c r="J13" s="20"/>
      <c r="K13" s="20"/>
      <c r="L13" s="6">
        <f>(I13*0.5)+(J13*0.25)+(K13*0.25)</f>
        <v>0</v>
      </c>
      <c r="M13" s="42"/>
      <c r="N13" s="20"/>
      <c r="O13" s="20"/>
      <c r="P13" s="20"/>
      <c r="Q13" s="6">
        <f>(N13*0.5)+(O13*0.25)+(P13*0.25)</f>
        <v>0</v>
      </c>
      <c r="R13" s="6"/>
      <c r="S13" s="6">
        <f>G13</f>
        <v>6.95</v>
      </c>
      <c r="T13" s="6">
        <f>L13</f>
        <v>0</v>
      </c>
      <c r="U13" s="6">
        <f>Q13</f>
        <v>0</v>
      </c>
      <c r="V13" s="6">
        <f>AVERAGE(S13:U13)</f>
        <v>2.3166666666666669</v>
      </c>
    </row>
    <row r="17" spans="3:4" ht="15.75" x14ac:dyDescent="0.25">
      <c r="C17" s="49"/>
    </row>
    <row r="18" spans="3:4" ht="15.75" x14ac:dyDescent="0.25">
      <c r="C18" s="49"/>
      <c r="D18" s="49"/>
    </row>
    <row r="19" spans="3:4" ht="15.75" x14ac:dyDescent="0.25">
      <c r="C19" s="49"/>
      <c r="D19" s="49"/>
    </row>
    <row r="20" spans="3:4" ht="15.75" x14ac:dyDescent="0.25">
      <c r="C20" s="49"/>
      <c r="D20" s="49"/>
    </row>
    <row r="21" spans="3:4" ht="15.75" x14ac:dyDescent="0.25">
      <c r="C21" s="49"/>
      <c r="D21" s="49"/>
    </row>
    <row r="22" spans="3:4" ht="15.75" x14ac:dyDescent="0.25">
      <c r="C22" s="49"/>
      <c r="D22" s="49"/>
    </row>
    <row r="23" spans="3:4" ht="15.75" x14ac:dyDescent="0.25">
      <c r="C23" s="49"/>
      <c r="D23" s="49"/>
    </row>
    <row r="25" spans="3:4" ht="15.75" x14ac:dyDescent="0.25">
      <c r="C25" s="49"/>
    </row>
    <row r="26" spans="3:4" ht="15.75" x14ac:dyDescent="0.25">
      <c r="C26" s="49"/>
      <c r="D26" s="49"/>
    </row>
    <row r="27" spans="3:4" ht="15.75" x14ac:dyDescent="0.25">
      <c r="C27" s="49"/>
      <c r="D27" s="49"/>
    </row>
    <row r="28" spans="3:4" ht="15.75" x14ac:dyDescent="0.25">
      <c r="C28" s="49"/>
      <c r="D28" s="49"/>
    </row>
    <row r="30" spans="3:4" ht="15.75" x14ac:dyDescent="0.25">
      <c r="C30" s="49"/>
    </row>
    <row r="31" spans="3:4" ht="15.75" x14ac:dyDescent="0.25">
      <c r="C31" s="49"/>
      <c r="D31" s="49"/>
    </row>
    <row r="32" spans="3:4" ht="15.75" x14ac:dyDescent="0.25">
      <c r="C32" s="49"/>
      <c r="D32" s="49"/>
    </row>
    <row r="33" spans="3:4" ht="15.75" x14ac:dyDescent="0.25">
      <c r="C33" s="49"/>
      <c r="D33" s="49"/>
    </row>
    <row r="34" spans="3:4" ht="15.75" x14ac:dyDescent="0.25">
      <c r="C34" s="49"/>
      <c r="D34" s="49"/>
    </row>
    <row r="35" spans="3:4" ht="15.75" x14ac:dyDescent="0.25">
      <c r="C35" s="49"/>
      <c r="D35" s="49"/>
    </row>
  </sheetData>
  <mergeCells count="7">
    <mergeCell ref="P1:Q1"/>
    <mergeCell ref="S3:V3"/>
    <mergeCell ref="D3:F3"/>
    <mergeCell ref="K1:L1"/>
    <mergeCell ref="N3:P3"/>
    <mergeCell ref="I3:K3"/>
    <mergeCell ref="F1:G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"/>
  <sheetViews>
    <sheetView tabSelected="1" topLeftCell="B1" workbookViewId="0">
      <selection activeCell="X8" sqref="X8"/>
    </sheetView>
  </sheetViews>
  <sheetFormatPr defaultRowHeight="12.75" x14ac:dyDescent="0.2"/>
  <cols>
    <col min="1" max="1" width="5.5703125" customWidth="1"/>
    <col min="2" max="2" width="21.28515625" customWidth="1"/>
    <col min="3" max="3" width="17.85546875" customWidth="1"/>
    <col min="4" max="4" width="16.7109375" customWidth="1"/>
    <col min="5" max="5" width="14.85546875" customWidth="1"/>
    <col min="6" max="17" width="5.7109375" customWidth="1"/>
    <col min="18" max="18" width="3.140625" customWidth="1"/>
    <col min="19" max="24" width="5.7109375" customWidth="1"/>
    <col min="25" max="25" width="6.7109375" customWidth="1"/>
    <col min="26" max="26" width="3.140625" customWidth="1"/>
    <col min="27" max="27" width="11.5703125" customWidth="1"/>
  </cols>
  <sheetData>
    <row r="1" spans="1:27" x14ac:dyDescent="0.2">
      <c r="A1" t="s">
        <v>109</v>
      </c>
      <c r="D1" t="s">
        <v>15</v>
      </c>
      <c r="E1" t="s">
        <v>111</v>
      </c>
      <c r="F1" s="3" t="s">
        <v>15</v>
      </c>
      <c r="G1" s="3"/>
      <c r="H1" s="55" t="str">
        <f>E1</f>
        <v>Angie Deeks</v>
      </c>
      <c r="I1" s="55"/>
      <c r="J1" s="55"/>
      <c r="K1" s="55"/>
      <c r="L1" s="55"/>
      <c r="M1" s="55"/>
      <c r="N1" s="3"/>
      <c r="O1" s="3"/>
      <c r="R1" s="9"/>
      <c r="Z1" s="22"/>
      <c r="AA1" s="7">
        <f ca="1">NOW()</f>
        <v>42533.719780671294</v>
      </c>
    </row>
    <row r="2" spans="1:27" x14ac:dyDescent="0.2">
      <c r="A2" s="1" t="s">
        <v>110</v>
      </c>
      <c r="D2" t="s">
        <v>16</v>
      </c>
      <c r="R2" s="9"/>
      <c r="Z2" s="22"/>
      <c r="AA2" s="8">
        <f ca="1">NOW()</f>
        <v>42533.719780671294</v>
      </c>
    </row>
    <row r="3" spans="1:27" x14ac:dyDescent="0.2">
      <c r="A3" t="s">
        <v>48</v>
      </c>
      <c r="C3" t="s">
        <v>117</v>
      </c>
      <c r="R3" s="9"/>
      <c r="Z3" s="22"/>
    </row>
    <row r="4" spans="1:27" x14ac:dyDescent="0.2"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24"/>
      <c r="S4" s="56" t="s">
        <v>12</v>
      </c>
      <c r="T4" s="56"/>
      <c r="U4" s="56"/>
      <c r="V4" s="56"/>
      <c r="W4" s="56"/>
      <c r="X4" s="56"/>
      <c r="Y4" s="2" t="s">
        <v>13</v>
      </c>
      <c r="Z4" s="22"/>
    </row>
    <row r="5" spans="1:27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38</v>
      </c>
      <c r="H5" s="2" t="s">
        <v>5</v>
      </c>
      <c r="I5" s="2" t="s">
        <v>6</v>
      </c>
      <c r="J5" s="2" t="s">
        <v>61</v>
      </c>
      <c r="K5" s="2" t="s">
        <v>62</v>
      </c>
      <c r="L5" s="2" t="s">
        <v>7</v>
      </c>
      <c r="M5" s="2" t="s">
        <v>45</v>
      </c>
      <c r="N5" s="2" t="s">
        <v>46</v>
      </c>
      <c r="O5" s="2" t="s">
        <v>47</v>
      </c>
      <c r="P5" s="2" t="s">
        <v>2</v>
      </c>
      <c r="Q5" s="2" t="s">
        <v>9</v>
      </c>
      <c r="R5" s="24"/>
      <c r="S5" s="32" t="s">
        <v>11</v>
      </c>
      <c r="T5" s="2" t="s">
        <v>37</v>
      </c>
      <c r="U5" s="32" t="s">
        <v>65</v>
      </c>
      <c r="V5" s="32" t="s">
        <v>43</v>
      </c>
      <c r="W5" s="2" t="s">
        <v>2</v>
      </c>
      <c r="X5" s="2" t="s">
        <v>9</v>
      </c>
      <c r="Y5" s="2" t="s">
        <v>14</v>
      </c>
      <c r="Z5" s="23"/>
      <c r="AA5" s="2" t="s">
        <v>60</v>
      </c>
    </row>
    <row r="6" spans="1:27" x14ac:dyDescent="0.2">
      <c r="R6" s="9"/>
      <c r="Z6" s="22"/>
    </row>
    <row r="7" spans="1:27" x14ac:dyDescent="0.2">
      <c r="B7" t="s">
        <v>73</v>
      </c>
      <c r="C7" t="s">
        <v>76</v>
      </c>
      <c r="D7" t="s">
        <v>112</v>
      </c>
      <c r="E7" t="s">
        <v>74</v>
      </c>
      <c r="F7" s="20">
        <v>6.3</v>
      </c>
      <c r="G7" s="20">
        <v>7</v>
      </c>
      <c r="H7" s="20">
        <v>6.8</v>
      </c>
      <c r="I7" s="20">
        <v>7.5</v>
      </c>
      <c r="J7" s="20">
        <v>6</v>
      </c>
      <c r="K7" s="20">
        <v>7</v>
      </c>
      <c r="L7" s="20">
        <v>5.5</v>
      </c>
      <c r="M7" s="20">
        <v>6</v>
      </c>
      <c r="N7" s="4">
        <f t="shared" ref="N7" si="0">SUM(F7:M7)</f>
        <v>52.1</v>
      </c>
      <c r="O7" s="13">
        <f t="shared" ref="O7" si="1">N7/8</f>
        <v>6.5125000000000002</v>
      </c>
      <c r="P7" s="20">
        <v>6.9</v>
      </c>
      <c r="Q7" s="5">
        <f t="shared" ref="Q7" si="2">(O7*0.75)+(P7*0.25)</f>
        <v>6.609375</v>
      </c>
      <c r="R7" s="9"/>
      <c r="S7" s="20">
        <v>7.5</v>
      </c>
      <c r="T7" s="20">
        <v>5</v>
      </c>
      <c r="U7" s="33">
        <f t="shared" ref="U7" si="3">(S7*0.7)+(T7*0.3)</f>
        <v>6.75</v>
      </c>
      <c r="V7" s="34">
        <v>5.2</v>
      </c>
      <c r="W7" s="20">
        <v>6.9</v>
      </c>
      <c r="X7" s="6">
        <f t="shared" ref="X7" si="4">(U7*0.5)+(V7*0.25)+(W7*0.25)</f>
        <v>6.4</v>
      </c>
      <c r="Y7" s="6">
        <f t="shared" ref="Y7" si="5">(Q7+X7)/2</f>
        <v>6.5046875000000002</v>
      </c>
      <c r="Z7" s="22"/>
    </row>
    <row r="8" spans="1:27" x14ac:dyDescent="0.2">
      <c r="B8" t="s">
        <v>77</v>
      </c>
      <c r="C8" t="s">
        <v>78</v>
      </c>
      <c r="D8" t="s">
        <v>75</v>
      </c>
      <c r="E8" t="s">
        <v>74</v>
      </c>
      <c r="F8" s="20">
        <v>5.5</v>
      </c>
      <c r="G8" s="20">
        <v>6.5</v>
      </c>
      <c r="H8" s="20">
        <v>6.3</v>
      </c>
      <c r="I8" s="20">
        <v>6.8</v>
      </c>
      <c r="J8" s="20">
        <v>6</v>
      </c>
      <c r="K8" s="20">
        <v>5.8</v>
      </c>
      <c r="L8" s="20">
        <v>8</v>
      </c>
      <c r="M8" s="20">
        <v>4</v>
      </c>
      <c r="N8" s="4">
        <f t="shared" ref="N8:N9" si="6">SUM(F8:M8)</f>
        <v>48.9</v>
      </c>
      <c r="O8" s="13">
        <f t="shared" ref="O8:O9" si="7">N8/8</f>
        <v>6.1124999999999998</v>
      </c>
      <c r="P8" s="20">
        <v>6.9</v>
      </c>
      <c r="Q8" s="5">
        <f t="shared" ref="Q8:Q9" si="8">(O8*0.75)+(P8*0.25)</f>
        <v>6.3093749999999993</v>
      </c>
      <c r="R8" s="9"/>
      <c r="S8" s="20">
        <v>8.1</v>
      </c>
      <c r="T8" s="20">
        <v>5</v>
      </c>
      <c r="U8" s="33">
        <f t="shared" ref="U8:U9" si="9">(S8*0.7)+(T8*0.3)</f>
        <v>7.169999999999999</v>
      </c>
      <c r="V8" s="34">
        <v>5.4</v>
      </c>
      <c r="W8" s="20">
        <v>6.9</v>
      </c>
      <c r="X8" s="6">
        <f t="shared" ref="X8:X9" si="10">(U8*0.5)+(V8*0.25)+(W8*0.25)</f>
        <v>6.66</v>
      </c>
      <c r="Y8" s="6">
        <f t="shared" ref="Y8:Y9" si="11">(Q8+X8)/2</f>
        <v>6.4846874999999997</v>
      </c>
      <c r="Z8" s="22"/>
    </row>
    <row r="9" spans="1:27" x14ac:dyDescent="0.2">
      <c r="B9" t="s">
        <v>79</v>
      </c>
      <c r="C9" t="s">
        <v>78</v>
      </c>
      <c r="D9" t="s">
        <v>75</v>
      </c>
      <c r="E9" t="s">
        <v>74</v>
      </c>
      <c r="F9" s="20">
        <v>6.5</v>
      </c>
      <c r="G9" s="20">
        <v>6.5</v>
      </c>
      <c r="H9" s="20">
        <v>6.8</v>
      </c>
      <c r="I9" s="20">
        <v>6.8</v>
      </c>
      <c r="J9" s="20">
        <v>6.5</v>
      </c>
      <c r="K9" s="20">
        <v>6</v>
      </c>
      <c r="L9" s="20">
        <v>7</v>
      </c>
      <c r="M9" s="20">
        <v>6</v>
      </c>
      <c r="N9" s="4">
        <f t="shared" si="6"/>
        <v>52.1</v>
      </c>
      <c r="O9" s="13">
        <f t="shared" si="7"/>
        <v>6.5125000000000002</v>
      </c>
      <c r="P9" s="20">
        <v>6.9</v>
      </c>
      <c r="Q9" s="5">
        <f t="shared" si="8"/>
        <v>6.609375</v>
      </c>
      <c r="R9" s="9"/>
      <c r="S9" s="20">
        <v>8</v>
      </c>
      <c r="T9" s="20">
        <v>4.5</v>
      </c>
      <c r="U9" s="33">
        <f t="shared" si="9"/>
        <v>6.9499999999999993</v>
      </c>
      <c r="V9" s="34">
        <v>5</v>
      </c>
      <c r="W9" s="20">
        <v>6.9</v>
      </c>
      <c r="X9" s="6">
        <f t="shared" si="10"/>
        <v>6.4499999999999993</v>
      </c>
      <c r="Y9" s="6">
        <f t="shared" si="11"/>
        <v>6.5296874999999996</v>
      </c>
      <c r="Z9" s="22"/>
    </row>
  </sheetData>
  <mergeCells count="3">
    <mergeCell ref="H1:M1"/>
    <mergeCell ref="F4:Q4"/>
    <mergeCell ref="S4:X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"/>
  <sheetViews>
    <sheetView workbookViewId="0">
      <selection activeCell="E16" sqref="E16"/>
    </sheetView>
  </sheetViews>
  <sheetFormatPr defaultRowHeight="12.75" x14ac:dyDescent="0.2"/>
  <cols>
    <col min="1" max="1" width="5.5703125" customWidth="1"/>
    <col min="2" max="2" width="21.28515625" customWidth="1"/>
    <col min="3" max="3" width="15.85546875" bestFit="1" customWidth="1"/>
    <col min="4" max="4" width="16.85546875" customWidth="1"/>
    <col min="5" max="5" width="14.85546875" customWidth="1"/>
    <col min="6" max="16" width="5.7109375" customWidth="1"/>
    <col min="17" max="17" width="3.140625" customWidth="1"/>
    <col min="18" max="21" width="5.7109375" customWidth="1"/>
    <col min="22" max="22" width="6.7109375" customWidth="1"/>
    <col min="23" max="23" width="3.140625" customWidth="1"/>
    <col min="24" max="34" width="5.7109375" customWidth="1"/>
    <col min="35" max="35" width="3.140625" customWidth="1"/>
    <col min="36" max="39" width="5.7109375" customWidth="1"/>
    <col min="40" max="40" width="6.7109375" customWidth="1"/>
    <col min="41" max="41" width="3.140625" customWidth="1"/>
    <col min="42" max="44" width="8.7109375" customWidth="1"/>
    <col min="45" max="45" width="11.5703125" customWidth="1"/>
  </cols>
  <sheetData>
    <row r="1" spans="1:45" x14ac:dyDescent="0.2">
      <c r="A1" t="s">
        <v>109</v>
      </c>
      <c r="D1" t="s">
        <v>15</v>
      </c>
      <c r="E1" t="s">
        <v>111</v>
      </c>
      <c r="F1" s="3" t="s">
        <v>15</v>
      </c>
      <c r="G1" s="3"/>
      <c r="H1" s="55" t="str">
        <f>E1</f>
        <v>Angie Deeks</v>
      </c>
      <c r="I1" s="55"/>
      <c r="J1" s="55"/>
      <c r="K1" s="55"/>
      <c r="L1" s="55"/>
      <c r="M1" s="3"/>
      <c r="N1" s="3"/>
      <c r="Q1" s="9"/>
      <c r="W1" s="22"/>
      <c r="X1" t="s">
        <v>16</v>
      </c>
      <c r="Z1" s="55">
        <f>E2</f>
        <v>0</v>
      </c>
      <c r="AA1" s="55"/>
      <c r="AB1" s="55"/>
      <c r="AC1" s="55"/>
      <c r="AD1" s="55"/>
      <c r="AE1" s="55"/>
      <c r="AF1" s="55"/>
      <c r="AI1" s="9"/>
      <c r="AO1" s="22"/>
      <c r="AS1" s="7">
        <f ca="1">NOW()</f>
        <v>42533.719780671294</v>
      </c>
    </row>
    <row r="2" spans="1:45" x14ac:dyDescent="0.2">
      <c r="A2" s="1" t="s">
        <v>110</v>
      </c>
      <c r="D2" t="s">
        <v>16</v>
      </c>
      <c r="Q2" s="9"/>
      <c r="W2" s="22"/>
      <c r="AI2" s="9"/>
      <c r="AO2" s="22"/>
      <c r="AS2" s="8">
        <f ca="1">NOW()</f>
        <v>42533.719780671294</v>
      </c>
    </row>
    <row r="3" spans="1:45" x14ac:dyDescent="0.2">
      <c r="A3" t="s">
        <v>49</v>
      </c>
      <c r="C3" t="s">
        <v>118</v>
      </c>
      <c r="Q3" s="9"/>
      <c r="W3" s="22"/>
      <c r="AI3" s="9"/>
      <c r="AO3" s="22"/>
    </row>
    <row r="4" spans="1:45" x14ac:dyDescent="0.2"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24"/>
      <c r="R4" s="56" t="s">
        <v>12</v>
      </c>
      <c r="S4" s="56"/>
      <c r="T4" s="56"/>
      <c r="U4" s="56"/>
      <c r="V4" s="2" t="s">
        <v>13</v>
      </c>
      <c r="W4" s="22"/>
      <c r="X4" s="56" t="s">
        <v>10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24"/>
      <c r="AJ4" s="56" t="s">
        <v>12</v>
      </c>
      <c r="AK4" s="56"/>
      <c r="AL4" s="56"/>
      <c r="AM4" s="56"/>
      <c r="AN4" s="2" t="s">
        <v>13</v>
      </c>
      <c r="AO4" s="22"/>
      <c r="AP4" s="56" t="s">
        <v>18</v>
      </c>
      <c r="AQ4" s="56"/>
      <c r="AR4" s="2" t="s">
        <v>22</v>
      </c>
    </row>
    <row r="5" spans="1:45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38</v>
      </c>
      <c r="H5" s="2" t="s">
        <v>5</v>
      </c>
      <c r="I5" s="2" t="s">
        <v>7</v>
      </c>
      <c r="J5" s="2" t="s">
        <v>40</v>
      </c>
      <c r="K5" s="2" t="s">
        <v>50</v>
      </c>
      <c r="L5" s="2" t="s">
        <v>63</v>
      </c>
      <c r="M5" s="2" t="s">
        <v>46</v>
      </c>
      <c r="N5" s="2" t="s">
        <v>47</v>
      </c>
      <c r="O5" s="2" t="s">
        <v>2</v>
      </c>
      <c r="P5" s="2" t="s">
        <v>9</v>
      </c>
      <c r="Q5" s="24"/>
      <c r="R5" s="32" t="s">
        <v>11</v>
      </c>
      <c r="S5" s="32" t="s">
        <v>43</v>
      </c>
      <c r="T5" s="2" t="s">
        <v>2</v>
      </c>
      <c r="U5" s="2" t="s">
        <v>9</v>
      </c>
      <c r="V5" s="2" t="s">
        <v>14</v>
      </c>
      <c r="W5" s="23"/>
      <c r="X5" s="2" t="s">
        <v>8</v>
      </c>
      <c r="Y5" s="2" t="s">
        <v>38</v>
      </c>
      <c r="Z5" s="2" t="s">
        <v>5</v>
      </c>
      <c r="AA5" s="2" t="s">
        <v>7</v>
      </c>
      <c r="AB5" s="2" t="s">
        <v>40</v>
      </c>
      <c r="AC5" s="2" t="s">
        <v>50</v>
      </c>
      <c r="AD5" s="2" t="s">
        <v>63</v>
      </c>
      <c r="AE5" s="2" t="s">
        <v>46</v>
      </c>
      <c r="AF5" s="2" t="s">
        <v>47</v>
      </c>
      <c r="AG5" s="2" t="s">
        <v>2</v>
      </c>
      <c r="AH5" s="2" t="s">
        <v>9</v>
      </c>
      <c r="AI5" s="24"/>
      <c r="AJ5" s="32" t="s">
        <v>11</v>
      </c>
      <c r="AK5" s="32" t="s">
        <v>43</v>
      </c>
      <c r="AL5" s="32" t="s">
        <v>2</v>
      </c>
      <c r="AM5" s="32" t="s">
        <v>9</v>
      </c>
      <c r="AN5" s="2" t="s">
        <v>14</v>
      </c>
      <c r="AO5" s="23"/>
      <c r="AP5" s="2" t="s">
        <v>19</v>
      </c>
      <c r="AQ5" s="2" t="s">
        <v>20</v>
      </c>
      <c r="AR5" s="2" t="s">
        <v>9</v>
      </c>
      <c r="AS5" s="2" t="s">
        <v>60</v>
      </c>
    </row>
    <row r="6" spans="1:45" x14ac:dyDescent="0.2">
      <c r="Q6" s="9"/>
      <c r="W6" s="22"/>
      <c r="AI6" s="9"/>
      <c r="AO6" s="22"/>
    </row>
    <row r="7" spans="1:45" x14ac:dyDescent="0.2">
      <c r="B7" t="s">
        <v>81</v>
      </c>
      <c r="C7" t="s">
        <v>76</v>
      </c>
      <c r="D7" t="s">
        <v>75</v>
      </c>
      <c r="E7" t="s">
        <v>74</v>
      </c>
      <c r="F7" s="20">
        <v>4.8</v>
      </c>
      <c r="G7" s="20">
        <v>6.5</v>
      </c>
      <c r="H7" s="20">
        <v>6.3</v>
      </c>
      <c r="I7" s="20">
        <v>6.5</v>
      </c>
      <c r="J7" s="20">
        <v>6.8</v>
      </c>
      <c r="K7" s="20">
        <v>6.3</v>
      </c>
      <c r="L7" s="20">
        <v>6</v>
      </c>
      <c r="M7" s="4">
        <f>SUM(F7:L7)</f>
        <v>43.2</v>
      </c>
      <c r="N7" s="13">
        <f>M7/7</f>
        <v>6.1714285714285717</v>
      </c>
      <c r="O7" s="20">
        <v>6.5</v>
      </c>
      <c r="P7" s="5">
        <f>(N7*0.75)+(O7*0.25)</f>
        <v>6.253571428571429</v>
      </c>
      <c r="Q7" s="9"/>
      <c r="R7" s="20">
        <v>7.6</v>
      </c>
      <c r="S7" s="20">
        <v>5.3</v>
      </c>
      <c r="T7" s="20">
        <v>6.5</v>
      </c>
      <c r="U7" s="6">
        <f>(R7*0.5)+(S7*0.25)+(T7*0.25)</f>
        <v>6.75</v>
      </c>
      <c r="V7" s="6">
        <f>(P7+U7)/2</f>
        <v>6.5017857142857149</v>
      </c>
      <c r="W7" s="22"/>
      <c r="X7" s="20"/>
      <c r="Y7" s="20"/>
      <c r="Z7" s="20"/>
      <c r="AA7" s="20"/>
      <c r="AB7" s="20"/>
      <c r="AC7" s="20"/>
      <c r="AD7" s="20"/>
      <c r="AE7" s="4">
        <f>SUM(X7:AD7)</f>
        <v>0</v>
      </c>
      <c r="AF7" s="13">
        <f>AE7/7</f>
        <v>0</v>
      </c>
      <c r="AG7" s="20"/>
      <c r="AH7" s="5">
        <f>(AF7*0.75)+(AG7*0.25)</f>
        <v>0</v>
      </c>
      <c r="AI7" s="9"/>
      <c r="AJ7" s="20"/>
      <c r="AK7" s="20"/>
      <c r="AL7" s="20"/>
      <c r="AM7" s="6">
        <f>(AJ7*0.5)+(AK7*0.25)+(AL7*0.25)</f>
        <v>0</v>
      </c>
      <c r="AN7" s="6">
        <f>(AH7+AM7)/2</f>
        <v>0</v>
      </c>
      <c r="AO7" s="22"/>
      <c r="AP7" s="6">
        <f>V7</f>
        <v>6.5017857142857149</v>
      </c>
      <c r="AQ7" s="6">
        <f>AN7</f>
        <v>0</v>
      </c>
      <c r="AR7" s="6">
        <f>AVERAGE(AP7:AQ7)</f>
        <v>3.2508928571428575</v>
      </c>
      <c r="AS7">
        <f>RANK(AR7,AR$7:AR$7)</f>
        <v>1</v>
      </c>
    </row>
    <row r="8" spans="1:45" x14ac:dyDescent="0.2">
      <c r="B8" t="s">
        <v>82</v>
      </c>
      <c r="C8" t="s">
        <v>76</v>
      </c>
      <c r="D8" t="s">
        <v>75</v>
      </c>
      <c r="E8" t="s">
        <v>74</v>
      </c>
      <c r="F8" s="20">
        <v>5.3</v>
      </c>
      <c r="G8" s="20">
        <v>6</v>
      </c>
      <c r="H8" s="20">
        <v>5.8</v>
      </c>
      <c r="I8" s="20">
        <v>6.5</v>
      </c>
      <c r="J8" s="20">
        <v>6.8</v>
      </c>
      <c r="K8" s="20">
        <v>6.5</v>
      </c>
      <c r="L8" s="20">
        <v>5.8</v>
      </c>
      <c r="M8" s="4">
        <f t="shared" ref="M8:M9" si="0">SUM(F8:L8)</f>
        <v>42.7</v>
      </c>
      <c r="N8" s="13">
        <f t="shared" ref="N8:N9" si="1">M8/7</f>
        <v>6.1000000000000005</v>
      </c>
      <c r="O8" s="20">
        <v>6.5</v>
      </c>
      <c r="P8" s="5">
        <f t="shared" ref="P8:P9" si="2">(N8*0.75)+(O8*0.25)</f>
        <v>6.2</v>
      </c>
      <c r="Q8" s="9"/>
      <c r="R8" s="20">
        <v>8.1999999999999993</v>
      </c>
      <c r="S8" s="20">
        <v>5.2</v>
      </c>
      <c r="T8" s="20">
        <v>6.5</v>
      </c>
      <c r="U8" s="6">
        <f t="shared" ref="U8:U9" si="3">(R8*0.5)+(S8*0.25)+(T8*0.25)</f>
        <v>7.0249999999999995</v>
      </c>
      <c r="V8" s="6">
        <f t="shared" ref="V8:V9" si="4">(P8+U8)/2</f>
        <v>6.6124999999999998</v>
      </c>
      <c r="W8" s="22"/>
      <c r="X8" s="20"/>
      <c r="Y8" s="20"/>
      <c r="Z8" s="20"/>
      <c r="AA8" s="20"/>
      <c r="AB8" s="20"/>
      <c r="AC8" s="20"/>
      <c r="AD8" s="20"/>
      <c r="AE8" s="4">
        <f t="shared" ref="AE8:AE9" si="5">SUM(X8:AD8)</f>
        <v>0</v>
      </c>
      <c r="AF8" s="13">
        <f t="shared" ref="AF8:AF9" si="6">AE8/7</f>
        <v>0</v>
      </c>
      <c r="AG8" s="20"/>
      <c r="AH8" s="5">
        <f t="shared" ref="AH8:AH9" si="7">(AF8*0.75)+(AG8*0.25)</f>
        <v>0</v>
      </c>
      <c r="AI8" s="9"/>
      <c r="AJ8" s="20"/>
      <c r="AK8" s="20"/>
      <c r="AL8" s="20"/>
      <c r="AM8" s="6">
        <f t="shared" ref="AM8:AM9" si="8">(AJ8*0.5)+(AK8*0.25)+(AL8*0.25)</f>
        <v>0</v>
      </c>
      <c r="AN8" s="6">
        <f t="shared" ref="AN8:AN9" si="9">(AH8+AM8)/2</f>
        <v>0</v>
      </c>
      <c r="AO8" s="22"/>
      <c r="AP8" s="6">
        <f t="shared" ref="AP8:AP9" si="10">V8</f>
        <v>6.6124999999999998</v>
      </c>
      <c r="AQ8" s="6">
        <f t="shared" ref="AQ8:AQ9" si="11">AN8</f>
        <v>0</v>
      </c>
      <c r="AR8" s="6">
        <f t="shared" ref="AR8:AR9" si="12">AVERAGE(AP8:AQ8)</f>
        <v>3.3062499999999999</v>
      </c>
      <c r="AS8" t="e">
        <f t="shared" ref="AS8:AS9" si="13">RANK(AR8,AR$7:AR$7)</f>
        <v>#N/A</v>
      </c>
    </row>
    <row r="9" spans="1:45" x14ac:dyDescent="0.2">
      <c r="B9" t="s">
        <v>80</v>
      </c>
      <c r="C9" t="s">
        <v>78</v>
      </c>
      <c r="D9" t="s">
        <v>75</v>
      </c>
      <c r="E9" t="s">
        <v>74</v>
      </c>
      <c r="F9" s="20">
        <v>4.5</v>
      </c>
      <c r="G9" s="20">
        <v>6.8</v>
      </c>
      <c r="H9" s="20">
        <v>6.8</v>
      </c>
      <c r="I9" s="20">
        <v>5.5</v>
      </c>
      <c r="J9" s="20">
        <v>6</v>
      </c>
      <c r="K9" s="20">
        <v>6.5</v>
      </c>
      <c r="L9" s="20">
        <v>5.5</v>
      </c>
      <c r="M9" s="4">
        <f t="shared" si="0"/>
        <v>41.6</v>
      </c>
      <c r="N9" s="13">
        <f t="shared" si="1"/>
        <v>5.9428571428571431</v>
      </c>
      <c r="O9" s="20">
        <v>6.8</v>
      </c>
      <c r="P9" s="5">
        <f t="shared" si="2"/>
        <v>6.1571428571428575</v>
      </c>
      <c r="Q9" s="9"/>
      <c r="R9" s="20">
        <v>5.8</v>
      </c>
      <c r="S9" s="20">
        <v>4.2</v>
      </c>
      <c r="T9" s="20">
        <v>6.5</v>
      </c>
      <c r="U9" s="6">
        <f t="shared" si="3"/>
        <v>5.5750000000000002</v>
      </c>
      <c r="V9" s="6">
        <f t="shared" si="4"/>
        <v>5.8660714285714288</v>
      </c>
      <c r="W9" s="22"/>
      <c r="X9" s="20"/>
      <c r="Y9" s="20"/>
      <c r="Z9" s="20"/>
      <c r="AA9" s="20"/>
      <c r="AB9" s="20"/>
      <c r="AC9" s="20"/>
      <c r="AD9" s="20"/>
      <c r="AE9" s="4">
        <f t="shared" si="5"/>
        <v>0</v>
      </c>
      <c r="AF9" s="13">
        <f t="shared" si="6"/>
        <v>0</v>
      </c>
      <c r="AG9" s="20"/>
      <c r="AH9" s="5">
        <f t="shared" si="7"/>
        <v>0</v>
      </c>
      <c r="AI9" s="9"/>
      <c r="AJ9" s="20"/>
      <c r="AK9" s="20"/>
      <c r="AL9" s="20"/>
      <c r="AM9" s="6">
        <f t="shared" si="8"/>
        <v>0</v>
      </c>
      <c r="AN9" s="6">
        <f t="shared" si="9"/>
        <v>0</v>
      </c>
      <c r="AO9" s="22"/>
      <c r="AP9" s="6">
        <f t="shared" si="10"/>
        <v>5.8660714285714288</v>
      </c>
      <c r="AQ9" s="6">
        <f t="shared" si="11"/>
        <v>0</v>
      </c>
      <c r="AR9" s="6">
        <f t="shared" si="12"/>
        <v>2.9330357142857144</v>
      </c>
      <c r="AS9" t="e">
        <f t="shared" si="13"/>
        <v>#N/A</v>
      </c>
    </row>
    <row r="10" spans="1:45" x14ac:dyDescent="0.2">
      <c r="B10" t="s">
        <v>113</v>
      </c>
      <c r="C10" t="s">
        <v>114</v>
      </c>
      <c r="D10" t="s">
        <v>75</v>
      </c>
      <c r="E10" t="s">
        <v>88</v>
      </c>
      <c r="F10" s="20">
        <v>0</v>
      </c>
      <c r="G10" s="20">
        <v>5.3</v>
      </c>
      <c r="H10" s="20">
        <v>6</v>
      </c>
      <c r="I10" s="20">
        <v>0</v>
      </c>
      <c r="J10" s="20">
        <v>4</v>
      </c>
      <c r="K10" s="20">
        <v>5</v>
      </c>
      <c r="L10" s="20">
        <v>4</v>
      </c>
      <c r="M10" s="4">
        <f t="shared" ref="M10" si="14">SUM(F10:L10)</f>
        <v>24.3</v>
      </c>
      <c r="N10" s="13">
        <f t="shared" ref="N10" si="15">M10/7</f>
        <v>3.4714285714285715</v>
      </c>
      <c r="O10" s="20">
        <v>3.8</v>
      </c>
      <c r="P10" s="5">
        <f t="shared" ref="P10" si="16">(N10*0.75)+(O10*0.25)</f>
        <v>3.5535714285714288</v>
      </c>
      <c r="Q10" s="9"/>
      <c r="R10" s="20">
        <v>5.9</v>
      </c>
      <c r="S10" s="20">
        <v>3.7</v>
      </c>
      <c r="T10" s="20">
        <v>3.5</v>
      </c>
      <c r="U10" s="6">
        <f t="shared" ref="U10" si="17">(R10*0.5)+(S10*0.25)+(T10*0.25)</f>
        <v>4.75</v>
      </c>
      <c r="V10" s="6">
        <f t="shared" ref="V10" si="18">(P10+U10)/2</f>
        <v>4.1517857142857144</v>
      </c>
      <c r="W10" s="22"/>
      <c r="X10" s="20"/>
      <c r="Y10" s="20"/>
      <c r="Z10" s="20"/>
      <c r="AA10" s="20"/>
      <c r="AB10" s="20"/>
      <c r="AC10" s="20"/>
      <c r="AD10" s="20"/>
      <c r="AE10" s="4">
        <f t="shared" ref="AE10" si="19">SUM(X10:AD10)</f>
        <v>0</v>
      </c>
      <c r="AF10" s="13">
        <f t="shared" ref="AF10" si="20">AE10/7</f>
        <v>0</v>
      </c>
      <c r="AG10" s="20"/>
      <c r="AH10" s="5">
        <f t="shared" ref="AH10" si="21">(AF10*0.75)+(AG10*0.25)</f>
        <v>0</v>
      </c>
      <c r="AI10" s="9"/>
      <c r="AJ10" s="20"/>
      <c r="AK10" s="20"/>
      <c r="AL10" s="20"/>
      <c r="AM10" s="6">
        <f t="shared" ref="AM10" si="22">(AJ10*0.5)+(AK10*0.25)+(AL10*0.25)</f>
        <v>0</v>
      </c>
      <c r="AN10" s="6">
        <f t="shared" ref="AN10" si="23">(AH10+AM10)/2</f>
        <v>0</v>
      </c>
      <c r="AO10" s="22"/>
      <c r="AP10" s="6">
        <f t="shared" ref="AP10" si="24">V10</f>
        <v>4.1517857142857144</v>
      </c>
      <c r="AQ10" s="6">
        <f t="shared" ref="AQ10" si="25">AN10</f>
        <v>0</v>
      </c>
      <c r="AR10" s="6">
        <f t="shared" ref="AR10" si="26">AVERAGE(AP10:AQ10)</f>
        <v>2.0758928571428572</v>
      </c>
      <c r="AS10" t="e">
        <f t="shared" ref="AS10" si="27">RANK(AR10,AR$7:AR$7)</f>
        <v>#N/A</v>
      </c>
    </row>
  </sheetData>
  <mergeCells count="7">
    <mergeCell ref="R4:U4"/>
    <mergeCell ref="AP4:AQ4"/>
    <mergeCell ref="H1:L1"/>
    <mergeCell ref="F4:P4"/>
    <mergeCell ref="Z1:AF1"/>
    <mergeCell ref="X4:AH4"/>
    <mergeCell ref="AJ4:AM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"/>
  <sheetViews>
    <sheetView workbookViewId="0">
      <selection activeCell="A7" sqref="A7:XFD7"/>
    </sheetView>
  </sheetViews>
  <sheetFormatPr defaultRowHeight="12.75" x14ac:dyDescent="0.2"/>
  <cols>
    <col min="1" max="1" width="5.5703125" customWidth="1"/>
    <col min="2" max="2" width="20" customWidth="1"/>
    <col min="3" max="3" width="26.7109375" bestFit="1" customWidth="1"/>
    <col min="4" max="4" width="17.28515625" customWidth="1"/>
    <col min="5" max="5" width="14.85546875" customWidth="1"/>
    <col min="6" max="16" width="5.7109375" customWidth="1"/>
    <col min="17" max="17" width="3.140625" customWidth="1"/>
    <col min="18" max="21" width="5.7109375" customWidth="1"/>
    <col min="22" max="22" width="6.7109375" customWidth="1"/>
    <col min="23" max="23" width="3.140625" customWidth="1"/>
    <col min="24" max="34" width="5.7109375" customWidth="1"/>
    <col min="35" max="35" width="3.140625" customWidth="1"/>
    <col min="36" max="38" width="5.7109375" customWidth="1"/>
    <col min="39" max="39" width="6.7109375" customWidth="1"/>
    <col min="40" max="40" width="3.140625" customWidth="1"/>
    <col min="41" max="43" width="8.7109375" customWidth="1"/>
    <col min="44" max="44" width="11.5703125" customWidth="1"/>
  </cols>
  <sheetData>
    <row r="1" spans="1:44" x14ac:dyDescent="0.2">
      <c r="A1" t="s">
        <v>109</v>
      </c>
      <c r="D1" t="s">
        <v>15</v>
      </c>
      <c r="E1" t="s">
        <v>111</v>
      </c>
      <c r="F1" s="3" t="s">
        <v>15</v>
      </c>
      <c r="G1" s="3"/>
      <c r="H1" s="55" t="str">
        <f>E1</f>
        <v>Angie Deeks</v>
      </c>
      <c r="I1" s="55"/>
      <c r="J1" s="55"/>
      <c r="K1" s="55"/>
      <c r="L1" s="55"/>
      <c r="M1" s="3"/>
      <c r="N1" s="3"/>
      <c r="Q1" s="9"/>
      <c r="W1" s="22"/>
      <c r="X1" t="s">
        <v>16</v>
      </c>
      <c r="Z1" s="55">
        <f>E2</f>
        <v>0</v>
      </c>
      <c r="AA1" s="55"/>
      <c r="AB1" s="55"/>
      <c r="AC1" s="55"/>
      <c r="AD1" s="55"/>
      <c r="AE1" s="55"/>
      <c r="AF1" s="55"/>
      <c r="AI1" s="9"/>
      <c r="AN1" s="22"/>
      <c r="AR1" s="7">
        <f ca="1">NOW()</f>
        <v>42533.719780671294</v>
      </c>
    </row>
    <row r="2" spans="1:44" x14ac:dyDescent="0.2">
      <c r="A2" s="1" t="s">
        <v>110</v>
      </c>
      <c r="D2" t="s">
        <v>16</v>
      </c>
      <c r="Q2" s="9"/>
      <c r="W2" s="22"/>
      <c r="AI2" s="9"/>
      <c r="AN2" s="22"/>
      <c r="AR2" s="8">
        <f ca="1">NOW()</f>
        <v>42533.719780671294</v>
      </c>
    </row>
    <row r="3" spans="1:44" x14ac:dyDescent="0.2">
      <c r="A3" t="s">
        <v>51</v>
      </c>
      <c r="C3" t="s">
        <v>119</v>
      </c>
      <c r="Q3" s="9"/>
      <c r="W3" s="22"/>
      <c r="AI3" s="9"/>
      <c r="AN3" s="22"/>
    </row>
    <row r="4" spans="1:44" x14ac:dyDescent="0.2"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24"/>
      <c r="R4" s="56" t="s">
        <v>12</v>
      </c>
      <c r="S4" s="56"/>
      <c r="T4" s="56"/>
      <c r="U4" s="56"/>
      <c r="V4" s="2" t="s">
        <v>13</v>
      </c>
      <c r="W4" s="22"/>
      <c r="X4" s="56" t="s">
        <v>10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24"/>
      <c r="AJ4" s="56" t="s">
        <v>12</v>
      </c>
      <c r="AK4" s="56"/>
      <c r="AL4" s="56"/>
      <c r="AM4" s="2" t="s">
        <v>13</v>
      </c>
      <c r="AN4" s="22"/>
      <c r="AO4" s="56" t="s">
        <v>18</v>
      </c>
      <c r="AP4" s="56"/>
      <c r="AQ4" s="2" t="s">
        <v>22</v>
      </c>
    </row>
    <row r="5" spans="1:44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38</v>
      </c>
      <c r="H5" s="2" t="s">
        <v>5</v>
      </c>
      <c r="I5" s="2" t="s">
        <v>7</v>
      </c>
      <c r="J5" s="2" t="s">
        <v>40</v>
      </c>
      <c r="K5" s="2" t="s">
        <v>50</v>
      </c>
      <c r="L5" s="2" t="s">
        <v>63</v>
      </c>
      <c r="M5" s="2" t="s">
        <v>46</v>
      </c>
      <c r="N5" s="2" t="s">
        <v>47</v>
      </c>
      <c r="O5" s="2" t="s">
        <v>2</v>
      </c>
      <c r="P5" s="2" t="s">
        <v>9</v>
      </c>
      <c r="Q5" s="24"/>
      <c r="R5" s="32" t="s">
        <v>11</v>
      </c>
      <c r="S5" s="32" t="s">
        <v>43</v>
      </c>
      <c r="T5" s="38" t="s">
        <v>2</v>
      </c>
      <c r="U5" s="2" t="s">
        <v>9</v>
      </c>
      <c r="V5" s="2" t="s">
        <v>14</v>
      </c>
      <c r="W5" s="23"/>
      <c r="X5" s="2" t="s">
        <v>8</v>
      </c>
      <c r="Y5" s="2" t="s">
        <v>38</v>
      </c>
      <c r="Z5" s="2" t="s">
        <v>5</v>
      </c>
      <c r="AA5" s="2" t="s">
        <v>7</v>
      </c>
      <c r="AB5" s="2" t="s">
        <v>40</v>
      </c>
      <c r="AC5" s="2" t="s">
        <v>50</v>
      </c>
      <c r="AD5" s="2" t="s">
        <v>63</v>
      </c>
      <c r="AE5" s="2" t="s">
        <v>46</v>
      </c>
      <c r="AF5" s="2" t="s">
        <v>47</v>
      </c>
      <c r="AG5" s="2" t="s">
        <v>2</v>
      </c>
      <c r="AH5" s="2" t="s">
        <v>9</v>
      </c>
      <c r="AI5" s="24"/>
      <c r="AJ5" s="32" t="s">
        <v>11</v>
      </c>
      <c r="AK5" s="32" t="s">
        <v>43</v>
      </c>
      <c r="AL5" s="32" t="s">
        <v>9</v>
      </c>
      <c r="AM5" s="2" t="s">
        <v>14</v>
      </c>
      <c r="AN5" s="23"/>
      <c r="AO5" s="2" t="s">
        <v>19</v>
      </c>
      <c r="AP5" s="2" t="s">
        <v>20</v>
      </c>
      <c r="AQ5" s="2" t="s">
        <v>9</v>
      </c>
      <c r="AR5" s="2" t="s">
        <v>60</v>
      </c>
    </row>
    <row r="6" spans="1:44" x14ac:dyDescent="0.2">
      <c r="Q6" s="9"/>
      <c r="W6" s="22"/>
      <c r="AI6" s="9"/>
      <c r="AN6" s="22"/>
    </row>
    <row r="7" spans="1:44" x14ac:dyDescent="0.2">
      <c r="B7" t="s">
        <v>86</v>
      </c>
      <c r="C7" t="s">
        <v>115</v>
      </c>
      <c r="D7" t="s">
        <v>84</v>
      </c>
      <c r="E7" t="s">
        <v>83</v>
      </c>
      <c r="F7" s="20">
        <v>5</v>
      </c>
      <c r="G7" s="20">
        <v>5.8</v>
      </c>
      <c r="H7" s="20">
        <v>5</v>
      </c>
      <c r="I7" s="20">
        <v>5.5</v>
      </c>
      <c r="J7" s="20">
        <v>4.8</v>
      </c>
      <c r="K7" s="20">
        <v>5.5</v>
      </c>
      <c r="L7" s="20">
        <v>5</v>
      </c>
      <c r="M7" s="4">
        <f>SUM(F7:L7)</f>
        <v>36.6</v>
      </c>
      <c r="N7" s="13">
        <f>M7/7</f>
        <v>5.2285714285714286</v>
      </c>
      <c r="O7" s="20">
        <v>6</v>
      </c>
      <c r="P7" s="5">
        <f>(N7*0.75)+(O7*0.25)</f>
        <v>5.4214285714285717</v>
      </c>
      <c r="Q7" s="9"/>
      <c r="R7" s="20">
        <v>7.8</v>
      </c>
      <c r="S7" s="20">
        <v>5.5</v>
      </c>
      <c r="T7" s="20">
        <v>5.3</v>
      </c>
      <c r="U7" s="6">
        <f>(R7*0.65)+(S7*0.25)+(T7*0.1)</f>
        <v>6.9750000000000005</v>
      </c>
      <c r="V7" s="6">
        <f>(P7+U7)/2</f>
        <v>6.1982142857142861</v>
      </c>
      <c r="W7" s="22"/>
      <c r="X7" s="20"/>
      <c r="Y7" s="20"/>
      <c r="Z7" s="20"/>
      <c r="AA7" s="20"/>
      <c r="AB7" s="20"/>
      <c r="AC7" s="20"/>
      <c r="AD7" s="20"/>
      <c r="AE7" s="4">
        <f>SUM(X7:AD7)</f>
        <v>0</v>
      </c>
      <c r="AF7" s="13">
        <f>AE7/7</f>
        <v>0</v>
      </c>
      <c r="AG7" s="20"/>
      <c r="AH7" s="5">
        <f>(AF7*0.75)+(AG7*0.25)</f>
        <v>0</v>
      </c>
      <c r="AI7" s="9"/>
      <c r="AJ7" s="20"/>
      <c r="AK7" s="20"/>
      <c r="AL7" s="6">
        <f>(AJ7*0.75)+(AK7*0.25)</f>
        <v>0</v>
      </c>
      <c r="AM7" s="6">
        <f>(AH7+AL7)/2</f>
        <v>0</v>
      </c>
      <c r="AN7" s="22"/>
      <c r="AO7" s="6">
        <f>V7</f>
        <v>6.1982142857142861</v>
      </c>
      <c r="AP7" s="6">
        <f>AM7</f>
        <v>0</v>
      </c>
      <c r="AQ7" s="6">
        <f>AVERAGE(AO7:AP7)</f>
        <v>3.0991071428571431</v>
      </c>
      <c r="AR7" t="e">
        <f>RANK(AQ7,#REF!)</f>
        <v>#REF!</v>
      </c>
    </row>
  </sheetData>
  <mergeCells count="7">
    <mergeCell ref="AJ4:AL4"/>
    <mergeCell ref="AO4:AP4"/>
    <mergeCell ref="H1:L1"/>
    <mergeCell ref="F4:P4"/>
    <mergeCell ref="R4:U4"/>
    <mergeCell ref="Z1:AF1"/>
    <mergeCell ref="X4:AH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"/>
  <sheetViews>
    <sheetView workbookViewId="0">
      <selection activeCell="V7" sqref="V7"/>
    </sheetView>
  </sheetViews>
  <sheetFormatPr defaultRowHeight="12.75" x14ac:dyDescent="0.2"/>
  <cols>
    <col min="1" max="1" width="5.5703125" customWidth="1"/>
    <col min="2" max="2" width="23.85546875" customWidth="1"/>
    <col min="3" max="3" width="26.7109375" bestFit="1" customWidth="1"/>
    <col min="4" max="4" width="15.5703125" bestFit="1" customWidth="1"/>
    <col min="5" max="5" width="14.85546875" customWidth="1"/>
    <col min="6" max="17" width="5.7109375" customWidth="1"/>
    <col min="18" max="18" width="3.140625" customWidth="1"/>
    <col min="19" max="22" width="5.7109375" customWidth="1"/>
    <col min="23" max="23" width="6.7109375" customWidth="1"/>
    <col min="24" max="24" width="3.140625" customWidth="1"/>
    <col min="25" max="36" width="5.7109375" customWidth="1"/>
    <col min="37" max="37" width="3.140625" customWidth="1"/>
    <col min="38" max="40" width="5.7109375" customWidth="1"/>
    <col min="41" max="41" width="6.7109375" customWidth="1"/>
    <col min="42" max="42" width="3.140625" customWidth="1"/>
    <col min="43" max="54" width="5.7109375" customWidth="1"/>
    <col min="55" max="55" width="3.140625" customWidth="1"/>
    <col min="56" max="58" width="5.7109375" customWidth="1"/>
    <col min="59" max="59" width="6.7109375" customWidth="1"/>
    <col min="60" max="60" width="3.140625" customWidth="1"/>
    <col min="61" max="64" width="8.7109375" customWidth="1"/>
    <col min="65" max="65" width="11.5703125" customWidth="1"/>
  </cols>
  <sheetData>
    <row r="1" spans="1:65" x14ac:dyDescent="0.2">
      <c r="A1" t="s">
        <v>109</v>
      </c>
      <c r="D1" t="s">
        <v>15</v>
      </c>
      <c r="E1" t="s">
        <v>111</v>
      </c>
      <c r="F1" s="3" t="s">
        <v>15</v>
      </c>
      <c r="G1" s="3"/>
      <c r="H1" s="55" t="str">
        <f>E1</f>
        <v>Angie Deeks</v>
      </c>
      <c r="I1" s="55"/>
      <c r="J1" s="55"/>
      <c r="K1" s="55"/>
      <c r="L1" s="55"/>
      <c r="M1" s="55"/>
      <c r="N1" s="3"/>
      <c r="O1" s="3"/>
      <c r="R1" s="9"/>
      <c r="X1" s="22"/>
      <c r="Y1" t="s">
        <v>16</v>
      </c>
      <c r="AA1" s="55">
        <f>E2</f>
        <v>0</v>
      </c>
      <c r="AB1" s="55"/>
      <c r="AC1" s="55"/>
      <c r="AD1" s="55"/>
      <c r="AE1" s="55"/>
      <c r="AF1" s="55"/>
      <c r="AG1" s="55"/>
      <c r="AH1" s="55"/>
      <c r="AK1" s="9"/>
      <c r="AP1" s="22"/>
      <c r="AQ1" t="s">
        <v>17</v>
      </c>
      <c r="AS1" s="55">
        <f>E3</f>
        <v>0</v>
      </c>
      <c r="AT1" s="55"/>
      <c r="AU1" s="55"/>
      <c r="AV1" s="55"/>
      <c r="AW1" s="55"/>
      <c r="AX1" s="55"/>
      <c r="AY1" s="55"/>
      <c r="AZ1" s="55"/>
      <c r="BC1" s="9"/>
      <c r="BH1" s="22"/>
      <c r="BM1" s="7">
        <f ca="1">NOW()</f>
        <v>42533.719780671294</v>
      </c>
    </row>
    <row r="2" spans="1:65" x14ac:dyDescent="0.2">
      <c r="A2" s="1" t="s">
        <v>110</v>
      </c>
      <c r="D2" t="s">
        <v>16</v>
      </c>
      <c r="R2" s="9"/>
      <c r="X2" s="22"/>
      <c r="AK2" s="9"/>
      <c r="AP2" s="22"/>
      <c r="BC2" s="9"/>
      <c r="BH2" s="22"/>
      <c r="BM2" s="8">
        <f ca="1">NOW()</f>
        <v>42533.719780671294</v>
      </c>
    </row>
    <row r="3" spans="1:65" x14ac:dyDescent="0.2">
      <c r="A3" t="s">
        <v>52</v>
      </c>
      <c r="C3" t="s">
        <v>120</v>
      </c>
      <c r="R3" s="9"/>
      <c r="X3" s="22"/>
      <c r="AK3" s="9"/>
      <c r="AP3" s="22"/>
      <c r="BC3" s="9"/>
      <c r="BH3" s="22"/>
    </row>
    <row r="4" spans="1:65" x14ac:dyDescent="0.2"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24"/>
      <c r="S4" s="56" t="s">
        <v>12</v>
      </c>
      <c r="T4" s="56"/>
      <c r="U4" s="56"/>
      <c r="V4" s="56"/>
      <c r="W4" s="2" t="s">
        <v>13</v>
      </c>
      <c r="X4" s="22"/>
      <c r="Y4" s="56" t="s">
        <v>10</v>
      </c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24"/>
      <c r="AL4" s="56" t="s">
        <v>12</v>
      </c>
      <c r="AM4" s="56"/>
      <c r="AN4" s="56"/>
      <c r="AO4" s="2" t="s">
        <v>13</v>
      </c>
      <c r="AP4" s="22"/>
      <c r="AQ4" s="56" t="s">
        <v>10</v>
      </c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24"/>
      <c r="BD4" s="56" t="s">
        <v>12</v>
      </c>
      <c r="BE4" s="56"/>
      <c r="BF4" s="56"/>
      <c r="BG4" s="2" t="s">
        <v>13</v>
      </c>
      <c r="BH4" s="22"/>
      <c r="BI4" s="56" t="s">
        <v>18</v>
      </c>
      <c r="BJ4" s="56"/>
      <c r="BK4" s="56"/>
      <c r="BL4" s="2" t="s">
        <v>22</v>
      </c>
    </row>
    <row r="5" spans="1:65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38</v>
      </c>
      <c r="H5" s="2" t="s">
        <v>41</v>
      </c>
      <c r="I5" s="2" t="s">
        <v>53</v>
      </c>
      <c r="J5" s="2" t="s">
        <v>54</v>
      </c>
      <c r="K5" s="2" t="s">
        <v>55</v>
      </c>
      <c r="L5" s="2" t="s">
        <v>24</v>
      </c>
      <c r="M5" s="2" t="s">
        <v>56</v>
      </c>
      <c r="N5" s="2" t="s">
        <v>46</v>
      </c>
      <c r="O5" s="2" t="s">
        <v>47</v>
      </c>
      <c r="P5" s="2" t="s">
        <v>2</v>
      </c>
      <c r="Q5" s="2" t="s">
        <v>9</v>
      </c>
      <c r="R5" s="24"/>
      <c r="S5" s="32" t="s">
        <v>11</v>
      </c>
      <c r="T5" s="32" t="s">
        <v>43</v>
      </c>
      <c r="U5" s="38" t="s">
        <v>2</v>
      </c>
      <c r="V5" s="32" t="s">
        <v>9</v>
      </c>
      <c r="W5" s="2" t="s">
        <v>14</v>
      </c>
      <c r="X5" s="23"/>
      <c r="Y5" s="2" t="s">
        <v>8</v>
      </c>
      <c r="Z5" s="2" t="s">
        <v>38</v>
      </c>
      <c r="AA5" s="2" t="s">
        <v>41</v>
      </c>
      <c r="AB5" s="2" t="s">
        <v>53</v>
      </c>
      <c r="AC5" s="2" t="s">
        <v>54</v>
      </c>
      <c r="AD5" s="2" t="s">
        <v>55</v>
      </c>
      <c r="AE5" s="2" t="s">
        <v>24</v>
      </c>
      <c r="AF5" s="2" t="s">
        <v>56</v>
      </c>
      <c r="AG5" s="2" t="s">
        <v>46</v>
      </c>
      <c r="AH5" s="2" t="s">
        <v>47</v>
      </c>
      <c r="AI5" s="2" t="s">
        <v>2</v>
      </c>
      <c r="AJ5" s="2" t="s">
        <v>9</v>
      </c>
      <c r="AK5" s="24"/>
      <c r="AL5" s="32" t="s">
        <v>11</v>
      </c>
      <c r="AM5" s="32" t="s">
        <v>43</v>
      </c>
      <c r="AN5" s="32" t="s">
        <v>9</v>
      </c>
      <c r="AO5" s="2" t="s">
        <v>14</v>
      </c>
      <c r="AP5" s="23"/>
      <c r="AQ5" s="2" t="s">
        <v>8</v>
      </c>
      <c r="AR5" s="2" t="s">
        <v>38</v>
      </c>
      <c r="AS5" s="2" t="s">
        <v>41</v>
      </c>
      <c r="AT5" s="2" t="s">
        <v>53</v>
      </c>
      <c r="AU5" s="2" t="s">
        <v>54</v>
      </c>
      <c r="AV5" s="2" t="s">
        <v>55</v>
      </c>
      <c r="AW5" s="2" t="s">
        <v>24</v>
      </c>
      <c r="AX5" s="2" t="s">
        <v>56</v>
      </c>
      <c r="AY5" s="2" t="s">
        <v>46</v>
      </c>
      <c r="AZ5" s="2" t="s">
        <v>47</v>
      </c>
      <c r="BA5" s="2" t="s">
        <v>2</v>
      </c>
      <c r="BB5" s="2" t="s">
        <v>9</v>
      </c>
      <c r="BC5" s="24"/>
      <c r="BD5" s="32" t="s">
        <v>11</v>
      </c>
      <c r="BE5" s="32" t="s">
        <v>43</v>
      </c>
      <c r="BF5" s="32" t="s">
        <v>9</v>
      </c>
      <c r="BG5" s="2" t="s">
        <v>14</v>
      </c>
      <c r="BH5" s="23"/>
      <c r="BI5" s="2" t="s">
        <v>19</v>
      </c>
      <c r="BJ5" s="2" t="s">
        <v>20</v>
      </c>
      <c r="BK5" s="2" t="s">
        <v>21</v>
      </c>
      <c r="BL5" s="2" t="s">
        <v>9</v>
      </c>
      <c r="BM5" s="2" t="s">
        <v>60</v>
      </c>
    </row>
    <row r="6" spans="1:65" x14ac:dyDescent="0.2">
      <c r="R6" s="9"/>
      <c r="X6" s="22"/>
      <c r="AK6" s="9"/>
      <c r="AP6" s="22"/>
      <c r="BC6" s="9"/>
      <c r="BH6" s="22"/>
    </row>
    <row r="7" spans="1:65" x14ac:dyDescent="0.2">
      <c r="B7" t="s">
        <v>121</v>
      </c>
      <c r="C7" t="s">
        <v>115</v>
      </c>
      <c r="D7" t="s">
        <v>84</v>
      </c>
      <c r="E7" t="s">
        <v>83</v>
      </c>
      <c r="F7" s="20">
        <v>0</v>
      </c>
      <c r="G7" s="20">
        <v>5</v>
      </c>
      <c r="H7" s="20">
        <v>5.3</v>
      </c>
      <c r="I7" s="20">
        <v>5.5</v>
      </c>
      <c r="J7" s="20">
        <v>4.8</v>
      </c>
      <c r="K7" s="20">
        <v>4</v>
      </c>
      <c r="L7" s="20">
        <v>2</v>
      </c>
      <c r="M7" s="20">
        <v>4</v>
      </c>
      <c r="N7" s="4">
        <f>SUM(F7:M7)</f>
        <v>30.6</v>
      </c>
      <c r="O7" s="13">
        <f>N7/8</f>
        <v>3.8250000000000002</v>
      </c>
      <c r="P7" s="20">
        <v>4.7</v>
      </c>
      <c r="Q7" s="5">
        <f>(O7*0.75)+(P7*0.25)</f>
        <v>4.0437500000000002</v>
      </c>
      <c r="R7" s="9"/>
      <c r="S7" s="20">
        <v>7.3</v>
      </c>
      <c r="T7" s="20">
        <v>4.5</v>
      </c>
      <c r="U7" s="20">
        <v>5.6</v>
      </c>
      <c r="V7" s="6">
        <f>(S7*0.65)+(T7*0.25)+(U7*0.1)</f>
        <v>6.43</v>
      </c>
      <c r="W7" s="6">
        <f>(Q7+V7)/2</f>
        <v>5.2368749999999995</v>
      </c>
      <c r="X7" s="22"/>
      <c r="Y7" s="20"/>
      <c r="Z7" s="20"/>
      <c r="AA7" s="20"/>
      <c r="AB7" s="20"/>
      <c r="AC7" s="20"/>
      <c r="AD7" s="20"/>
      <c r="AE7" s="20"/>
      <c r="AF7" s="20"/>
      <c r="AG7" s="4">
        <f>SUM(Y7:AF7)</f>
        <v>0</v>
      </c>
      <c r="AH7" s="13">
        <f>AG7/8</f>
        <v>0</v>
      </c>
      <c r="AI7" s="20"/>
      <c r="AJ7" s="5">
        <f>(AH7*0.75)+(AI7*0.25)</f>
        <v>0</v>
      </c>
      <c r="AK7" s="9"/>
      <c r="AL7" s="20"/>
      <c r="AM7" s="20"/>
      <c r="AN7" s="6">
        <f>(AL7*0.75)+(AM7*0.25)</f>
        <v>0</v>
      </c>
      <c r="AO7" s="6">
        <f>(AJ7+AN7)/2</f>
        <v>0</v>
      </c>
      <c r="AP7" s="22"/>
      <c r="AQ7" s="20"/>
      <c r="AR7" s="20"/>
      <c r="AS7" s="20"/>
      <c r="AT7" s="20"/>
      <c r="AU7" s="20"/>
      <c r="AV7" s="20"/>
      <c r="AW7" s="20"/>
      <c r="AX7" s="20"/>
      <c r="AY7" s="4">
        <f>SUM(AQ7:AX7)</f>
        <v>0</v>
      </c>
      <c r="AZ7" s="13">
        <f>AY7/8</f>
        <v>0</v>
      </c>
      <c r="BA7" s="20"/>
      <c r="BB7" s="5">
        <f>(AZ7*0.75)+(BA7*0.25)</f>
        <v>0</v>
      </c>
      <c r="BC7" s="9"/>
      <c r="BD7" s="20"/>
      <c r="BE7" s="20"/>
      <c r="BF7" s="6">
        <f>(BD7*0.75)+(BE7*0.25)</f>
        <v>0</v>
      </c>
      <c r="BG7" s="6">
        <f>(BB7+BF7)/2</f>
        <v>0</v>
      </c>
      <c r="BH7" s="22"/>
      <c r="BI7" s="6">
        <f>W7</f>
        <v>5.2368749999999995</v>
      </c>
      <c r="BJ7" s="6">
        <f>AO7</f>
        <v>0</v>
      </c>
      <c r="BK7" s="6">
        <f>BG7</f>
        <v>0</v>
      </c>
      <c r="BL7" s="6">
        <f>AVERAGE(BI7:BK7)</f>
        <v>1.7456249999999998</v>
      </c>
      <c r="BM7">
        <f>RANK(BL7,BL$7:BL$7)</f>
        <v>1</v>
      </c>
    </row>
    <row r="8" spans="1:65" x14ac:dyDescent="0.2">
      <c r="B8" t="s">
        <v>122</v>
      </c>
      <c r="C8" t="s">
        <v>70</v>
      </c>
      <c r="D8" t="s">
        <v>87</v>
      </c>
      <c r="E8" t="s">
        <v>69</v>
      </c>
      <c r="F8" s="20">
        <v>4</v>
      </c>
      <c r="G8" s="20">
        <v>5.8</v>
      </c>
      <c r="H8" s="20">
        <v>5.5</v>
      </c>
      <c r="I8" s="20">
        <v>0</v>
      </c>
      <c r="J8" s="20">
        <v>6</v>
      </c>
      <c r="K8" s="20">
        <v>6</v>
      </c>
      <c r="L8" s="20">
        <v>4.8</v>
      </c>
      <c r="M8" s="20">
        <v>4.5</v>
      </c>
      <c r="N8" s="4">
        <f t="shared" ref="N8:N10" si="0">SUM(F8:M8)</f>
        <v>36.6</v>
      </c>
      <c r="O8" s="13">
        <f t="shared" ref="O8:O10" si="1">N8/8</f>
        <v>4.5750000000000002</v>
      </c>
      <c r="P8" s="20">
        <v>5.6</v>
      </c>
      <c r="Q8" s="5">
        <f t="shared" ref="Q8:Q10" si="2">(O8*0.75)+(P8*0.25)</f>
        <v>4.8312500000000007</v>
      </c>
      <c r="R8" s="9"/>
      <c r="S8" s="20">
        <v>7.7</v>
      </c>
      <c r="T8" s="20">
        <v>5.4</v>
      </c>
      <c r="U8" s="20">
        <v>6.2</v>
      </c>
      <c r="V8" s="6">
        <f t="shared" ref="V8:V10" si="3">(S8*0.65)+(T8*0.25)+(U8*0.1)</f>
        <v>6.9750000000000005</v>
      </c>
      <c r="W8" s="6">
        <f t="shared" ref="W8:W10" si="4">(Q8+V8)/2</f>
        <v>5.9031250000000011</v>
      </c>
      <c r="X8" s="22"/>
      <c r="Y8" s="20"/>
      <c r="Z8" s="20"/>
      <c r="AA8" s="20"/>
      <c r="AB8" s="20"/>
      <c r="AC8" s="20"/>
      <c r="AD8" s="20"/>
      <c r="AE8" s="20"/>
      <c r="AF8" s="20"/>
      <c r="AG8" s="4">
        <f t="shared" ref="AG8:AG10" si="5">SUM(Y8:AF8)</f>
        <v>0</v>
      </c>
      <c r="AH8" s="13">
        <f t="shared" ref="AH8:AH10" si="6">AG8/8</f>
        <v>0</v>
      </c>
      <c r="AI8" s="20"/>
      <c r="AJ8" s="5">
        <f t="shared" ref="AJ8:AJ10" si="7">(AH8*0.75)+(AI8*0.25)</f>
        <v>0</v>
      </c>
      <c r="AK8" s="9"/>
      <c r="AL8" s="20"/>
      <c r="AM8" s="20"/>
      <c r="AN8" s="6">
        <f t="shared" ref="AN8:AN10" si="8">(AL8*0.75)+(AM8*0.25)</f>
        <v>0</v>
      </c>
      <c r="AO8" s="6">
        <f t="shared" ref="AO8:AO10" si="9">(AJ8+AN8)/2</f>
        <v>0</v>
      </c>
      <c r="AP8" s="22"/>
      <c r="AQ8" s="20"/>
      <c r="AR8" s="20"/>
      <c r="AS8" s="20"/>
      <c r="AT8" s="20"/>
      <c r="AU8" s="20"/>
      <c r="AV8" s="20"/>
      <c r="AW8" s="20"/>
      <c r="AX8" s="20"/>
      <c r="AY8" s="4">
        <f t="shared" ref="AY8:AY10" si="10">SUM(AQ8:AX8)</f>
        <v>0</v>
      </c>
      <c r="AZ8" s="13">
        <f t="shared" ref="AZ8:AZ10" si="11">AY8/8</f>
        <v>0</v>
      </c>
      <c r="BA8" s="20"/>
      <c r="BB8" s="5">
        <f t="shared" ref="BB8:BB10" si="12">(AZ8*0.75)+(BA8*0.25)</f>
        <v>0</v>
      </c>
      <c r="BC8" s="9"/>
      <c r="BD8" s="20"/>
      <c r="BE8" s="20"/>
      <c r="BF8" s="6">
        <f t="shared" ref="BF8:BF10" si="13">(BD8*0.75)+(BE8*0.25)</f>
        <v>0</v>
      </c>
      <c r="BG8" s="6">
        <f t="shared" ref="BG8:BG10" si="14">(BB8+BF8)/2</f>
        <v>0</v>
      </c>
      <c r="BH8" s="22"/>
      <c r="BI8" s="6">
        <f t="shared" ref="BI8:BI10" si="15">W8</f>
        <v>5.9031250000000011</v>
      </c>
      <c r="BJ8" s="6">
        <f t="shared" ref="BJ8:BJ10" si="16">AO8</f>
        <v>0</v>
      </c>
      <c r="BK8" s="6">
        <f t="shared" ref="BK8:BK10" si="17">BG8</f>
        <v>0</v>
      </c>
      <c r="BL8" s="6">
        <f t="shared" ref="BL8:BL10" si="18">AVERAGE(BI8:BK8)</f>
        <v>1.9677083333333336</v>
      </c>
      <c r="BM8" t="e">
        <f t="shared" ref="BM8:BM10" si="19">RANK(BL8,BL$7:BL$7)</f>
        <v>#N/A</v>
      </c>
    </row>
    <row r="9" spans="1:65" x14ac:dyDescent="0.2">
      <c r="B9" t="s">
        <v>90</v>
      </c>
      <c r="C9" t="s">
        <v>76</v>
      </c>
      <c r="D9" t="s">
        <v>75</v>
      </c>
      <c r="E9" t="s">
        <v>74</v>
      </c>
      <c r="F9" s="20">
        <v>4.8</v>
      </c>
      <c r="G9" s="20">
        <v>5.8</v>
      </c>
      <c r="H9" s="20">
        <v>6.5</v>
      </c>
      <c r="I9" s="20">
        <v>6</v>
      </c>
      <c r="J9" s="20">
        <v>6.5</v>
      </c>
      <c r="K9" s="20">
        <v>5.8</v>
      </c>
      <c r="L9" s="20">
        <v>5</v>
      </c>
      <c r="M9" s="20">
        <v>4</v>
      </c>
      <c r="N9" s="4">
        <f t="shared" si="0"/>
        <v>44.4</v>
      </c>
      <c r="O9" s="13">
        <f t="shared" si="1"/>
        <v>5.55</v>
      </c>
      <c r="P9" s="20">
        <v>6.5</v>
      </c>
      <c r="Q9" s="5">
        <f t="shared" si="2"/>
        <v>5.7874999999999996</v>
      </c>
      <c r="R9" s="9"/>
      <c r="S9" s="20">
        <v>7.2</v>
      </c>
      <c r="T9" s="20">
        <v>4.8</v>
      </c>
      <c r="U9" s="20">
        <v>6.5</v>
      </c>
      <c r="V9" s="6">
        <f t="shared" si="3"/>
        <v>6.5300000000000011</v>
      </c>
      <c r="W9" s="6">
        <f t="shared" si="4"/>
        <v>6.1587500000000004</v>
      </c>
      <c r="X9" s="22"/>
      <c r="Y9" s="20"/>
      <c r="Z9" s="20"/>
      <c r="AA9" s="20"/>
      <c r="AB9" s="20"/>
      <c r="AC9" s="20"/>
      <c r="AD9" s="20"/>
      <c r="AE9" s="20"/>
      <c r="AF9" s="20"/>
      <c r="AG9" s="4">
        <f t="shared" si="5"/>
        <v>0</v>
      </c>
      <c r="AH9" s="13">
        <f t="shared" si="6"/>
        <v>0</v>
      </c>
      <c r="AI9" s="20"/>
      <c r="AJ9" s="5">
        <f t="shared" si="7"/>
        <v>0</v>
      </c>
      <c r="AK9" s="9"/>
      <c r="AL9" s="20"/>
      <c r="AM9" s="20"/>
      <c r="AN9" s="6">
        <f t="shared" si="8"/>
        <v>0</v>
      </c>
      <c r="AO9" s="6">
        <f t="shared" si="9"/>
        <v>0</v>
      </c>
      <c r="AP9" s="22"/>
      <c r="AQ9" s="20"/>
      <c r="AR9" s="20"/>
      <c r="AS9" s="20"/>
      <c r="AT9" s="20"/>
      <c r="AU9" s="20"/>
      <c r="AV9" s="20"/>
      <c r="AW9" s="20"/>
      <c r="AX9" s="20"/>
      <c r="AY9" s="4">
        <f t="shared" si="10"/>
        <v>0</v>
      </c>
      <c r="AZ9" s="13">
        <f t="shared" si="11"/>
        <v>0</v>
      </c>
      <c r="BA9" s="20"/>
      <c r="BB9" s="5">
        <f t="shared" si="12"/>
        <v>0</v>
      </c>
      <c r="BC9" s="9"/>
      <c r="BD9" s="20"/>
      <c r="BE9" s="20"/>
      <c r="BF9" s="6">
        <f t="shared" si="13"/>
        <v>0</v>
      </c>
      <c r="BG9" s="6">
        <f t="shared" si="14"/>
        <v>0</v>
      </c>
      <c r="BH9" s="22"/>
      <c r="BI9" s="6">
        <f t="shared" si="15"/>
        <v>6.1587500000000004</v>
      </c>
      <c r="BJ9" s="6">
        <f t="shared" si="16"/>
        <v>0</v>
      </c>
      <c r="BK9" s="6">
        <f t="shared" si="17"/>
        <v>0</v>
      </c>
      <c r="BL9" s="6">
        <f t="shared" si="18"/>
        <v>2.0529166666666669</v>
      </c>
      <c r="BM9" t="e">
        <f t="shared" si="19"/>
        <v>#N/A</v>
      </c>
    </row>
    <row r="10" spans="1:65" x14ac:dyDescent="0.2">
      <c r="B10" t="s">
        <v>85</v>
      </c>
      <c r="C10" t="s">
        <v>76</v>
      </c>
      <c r="D10" t="s">
        <v>75</v>
      </c>
      <c r="E10" t="s">
        <v>74</v>
      </c>
      <c r="F10" s="20">
        <v>4</v>
      </c>
      <c r="G10" s="20">
        <v>4.5</v>
      </c>
      <c r="H10" s="20">
        <v>4.8</v>
      </c>
      <c r="I10" s="20">
        <v>5.5</v>
      </c>
      <c r="J10" s="20">
        <v>5.5</v>
      </c>
      <c r="K10" s="20">
        <v>5</v>
      </c>
      <c r="L10" s="20">
        <v>5</v>
      </c>
      <c r="M10" s="20">
        <v>5</v>
      </c>
      <c r="N10" s="4">
        <f t="shared" si="0"/>
        <v>39.299999999999997</v>
      </c>
      <c r="O10" s="13">
        <f t="shared" si="1"/>
        <v>4.9124999999999996</v>
      </c>
      <c r="P10" s="20">
        <v>6.5</v>
      </c>
      <c r="Q10" s="5">
        <f t="shared" si="2"/>
        <v>5.3093749999999993</v>
      </c>
      <c r="R10" s="9"/>
      <c r="S10" s="20">
        <v>7.9</v>
      </c>
      <c r="T10" s="20">
        <v>5.4</v>
      </c>
      <c r="U10" s="20">
        <v>6.5</v>
      </c>
      <c r="V10" s="6">
        <f t="shared" si="3"/>
        <v>7.1350000000000016</v>
      </c>
      <c r="W10" s="6">
        <f t="shared" si="4"/>
        <v>6.2221875000000004</v>
      </c>
      <c r="X10" s="22"/>
      <c r="Y10" s="20"/>
      <c r="Z10" s="20"/>
      <c r="AA10" s="20"/>
      <c r="AB10" s="20"/>
      <c r="AC10" s="20"/>
      <c r="AD10" s="20"/>
      <c r="AE10" s="20"/>
      <c r="AF10" s="20"/>
      <c r="AG10" s="4">
        <f t="shared" si="5"/>
        <v>0</v>
      </c>
      <c r="AH10" s="13">
        <f t="shared" si="6"/>
        <v>0</v>
      </c>
      <c r="AI10" s="20"/>
      <c r="AJ10" s="5">
        <f t="shared" si="7"/>
        <v>0</v>
      </c>
      <c r="AK10" s="9"/>
      <c r="AL10" s="20"/>
      <c r="AM10" s="20"/>
      <c r="AN10" s="6">
        <f t="shared" si="8"/>
        <v>0</v>
      </c>
      <c r="AO10" s="6">
        <f t="shared" si="9"/>
        <v>0</v>
      </c>
      <c r="AP10" s="22"/>
      <c r="AQ10" s="20"/>
      <c r="AR10" s="20"/>
      <c r="AS10" s="20"/>
      <c r="AT10" s="20"/>
      <c r="AU10" s="20"/>
      <c r="AV10" s="20"/>
      <c r="AW10" s="20"/>
      <c r="AX10" s="20"/>
      <c r="AY10" s="4">
        <f t="shared" si="10"/>
        <v>0</v>
      </c>
      <c r="AZ10" s="13">
        <f t="shared" si="11"/>
        <v>0</v>
      </c>
      <c r="BA10" s="20"/>
      <c r="BB10" s="5">
        <f t="shared" si="12"/>
        <v>0</v>
      </c>
      <c r="BC10" s="9"/>
      <c r="BD10" s="20"/>
      <c r="BE10" s="20"/>
      <c r="BF10" s="6">
        <f t="shared" si="13"/>
        <v>0</v>
      </c>
      <c r="BG10" s="6">
        <f t="shared" si="14"/>
        <v>0</v>
      </c>
      <c r="BH10" s="22"/>
      <c r="BI10" s="6">
        <f t="shared" si="15"/>
        <v>6.2221875000000004</v>
      </c>
      <c r="BJ10" s="6">
        <f t="shared" si="16"/>
        <v>0</v>
      </c>
      <c r="BK10" s="6">
        <f t="shared" si="17"/>
        <v>0</v>
      </c>
      <c r="BL10" s="6">
        <f t="shared" si="18"/>
        <v>2.0740625000000001</v>
      </c>
      <c r="BM10" t="e">
        <f t="shared" si="19"/>
        <v>#N/A</v>
      </c>
    </row>
    <row r="18" spans="3:7" ht="15.75" x14ac:dyDescent="0.25">
      <c r="C18" s="39"/>
      <c r="E18" s="39"/>
      <c r="G18" s="39"/>
    </row>
    <row r="19" spans="3:7" ht="15.75" x14ac:dyDescent="0.25">
      <c r="C19" s="39"/>
      <c r="E19" s="39"/>
      <c r="G19" s="39"/>
    </row>
  </sheetData>
  <mergeCells count="10">
    <mergeCell ref="BD4:BF4"/>
    <mergeCell ref="BI4:BK4"/>
    <mergeCell ref="AS1:AZ1"/>
    <mergeCell ref="AQ4:BB4"/>
    <mergeCell ref="H1:M1"/>
    <mergeCell ref="F4:Q4"/>
    <mergeCell ref="AA1:AH1"/>
    <mergeCell ref="Y4:AJ4"/>
    <mergeCell ref="S4:V4"/>
    <mergeCell ref="AL4:AN4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7"/>
  <sheetViews>
    <sheetView topLeftCell="B1" workbookViewId="0">
      <selection activeCell="B10" sqref="A10:XFD10"/>
    </sheetView>
  </sheetViews>
  <sheetFormatPr defaultRowHeight="12.75" x14ac:dyDescent="0.2"/>
  <cols>
    <col min="1" max="1" width="5.5703125" customWidth="1"/>
    <col min="2" max="2" width="21.28515625" customWidth="1"/>
    <col min="3" max="3" width="26.7109375" bestFit="1" customWidth="1"/>
    <col min="4" max="4" width="19.28515625" bestFit="1" customWidth="1"/>
    <col min="5" max="5" width="14.85546875" customWidth="1"/>
    <col min="6" max="17" width="5.7109375" customWidth="1"/>
    <col min="18" max="18" width="3.140625" customWidth="1"/>
    <col min="19" max="22" width="5.7109375" customWidth="1"/>
    <col min="23" max="23" width="6.7109375" customWidth="1"/>
    <col min="24" max="24" width="6.7109375" style="50" customWidth="1"/>
    <col min="25" max="25" width="3.140625" customWidth="1"/>
    <col min="26" max="36" width="5.7109375" customWidth="1"/>
    <col min="37" max="37" width="3.140625" customWidth="1"/>
    <col min="38" max="40" width="5.7109375" customWidth="1"/>
    <col min="41" max="41" width="6.7109375" customWidth="1"/>
    <col min="42" max="42" width="3.140625" customWidth="1"/>
    <col min="43" max="53" width="5.7109375" customWidth="1"/>
    <col min="54" max="54" width="3.140625" customWidth="1"/>
    <col min="55" max="57" width="5.7109375" customWidth="1"/>
    <col min="58" max="58" width="6.7109375" customWidth="1"/>
    <col min="59" max="59" width="3.140625" customWidth="1"/>
    <col min="60" max="63" width="6.7109375" customWidth="1"/>
    <col min="64" max="64" width="11.5703125" customWidth="1"/>
  </cols>
  <sheetData>
    <row r="1" spans="1:64" x14ac:dyDescent="0.2">
      <c r="A1" t="s">
        <v>109</v>
      </c>
      <c r="D1" t="s">
        <v>15</v>
      </c>
      <c r="E1" t="s">
        <v>111</v>
      </c>
      <c r="F1" s="3" t="s">
        <v>15</v>
      </c>
      <c r="G1" s="3"/>
      <c r="H1" s="55" t="str">
        <f>E1</f>
        <v>Angie Deeks</v>
      </c>
      <c r="I1" s="55"/>
      <c r="J1" s="55"/>
      <c r="K1" s="55"/>
      <c r="L1" s="55"/>
      <c r="M1" s="55"/>
      <c r="N1" s="3"/>
      <c r="O1" s="3"/>
      <c r="P1" s="41"/>
      <c r="R1" s="9"/>
      <c r="Y1" s="22"/>
      <c r="Z1" t="s">
        <v>16</v>
      </c>
      <c r="AB1" s="55">
        <f>E2</f>
        <v>0</v>
      </c>
      <c r="AC1" s="55"/>
      <c r="AD1" s="55"/>
      <c r="AE1" s="55"/>
      <c r="AF1" s="55"/>
      <c r="AG1" s="55"/>
      <c r="AH1" s="55"/>
      <c r="AI1" s="55"/>
      <c r="AK1" s="9"/>
      <c r="AP1" s="22"/>
      <c r="AQ1" t="s">
        <v>17</v>
      </c>
      <c r="AS1" s="55">
        <f>E3</f>
        <v>0</v>
      </c>
      <c r="AT1" s="55"/>
      <c r="AU1" s="55"/>
      <c r="AV1" s="55"/>
      <c r="AW1" s="55"/>
      <c r="AX1" s="55"/>
      <c r="AY1" s="55"/>
      <c r="AZ1" s="55"/>
      <c r="BB1" s="9"/>
      <c r="BG1" s="22"/>
      <c r="BL1" s="7">
        <f ca="1">NOW()</f>
        <v>42533.719780671294</v>
      </c>
    </row>
    <row r="2" spans="1:64" x14ac:dyDescent="0.2">
      <c r="A2" s="1" t="s">
        <v>110</v>
      </c>
      <c r="D2" t="s">
        <v>16</v>
      </c>
      <c r="R2" s="9"/>
      <c r="Y2" s="22"/>
      <c r="AK2" s="9"/>
      <c r="AP2" s="22"/>
      <c r="BB2" s="9"/>
      <c r="BG2" s="22"/>
      <c r="BL2" s="8">
        <f ca="1">NOW()</f>
        <v>42533.719780671294</v>
      </c>
    </row>
    <row r="3" spans="1:64" x14ac:dyDescent="0.2">
      <c r="A3" t="s">
        <v>57</v>
      </c>
      <c r="C3" t="s">
        <v>64</v>
      </c>
      <c r="R3" s="9"/>
      <c r="Y3" s="22"/>
      <c r="AK3" s="9"/>
      <c r="AP3" s="22"/>
      <c r="BB3" s="9"/>
      <c r="BG3" s="22"/>
    </row>
    <row r="4" spans="1:64" x14ac:dyDescent="0.2"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24"/>
      <c r="S4" s="56" t="s">
        <v>12</v>
      </c>
      <c r="T4" s="56"/>
      <c r="U4" s="56"/>
      <c r="V4" s="56"/>
      <c r="W4" s="2" t="s">
        <v>13</v>
      </c>
      <c r="X4" s="51" t="s">
        <v>23</v>
      </c>
      <c r="Y4" s="22"/>
      <c r="Z4" s="56" t="s">
        <v>10</v>
      </c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24"/>
      <c r="AL4" s="56" t="s">
        <v>12</v>
      </c>
      <c r="AM4" s="56"/>
      <c r="AN4" s="56"/>
      <c r="AO4" s="2" t="s">
        <v>13</v>
      </c>
      <c r="AP4" s="22"/>
      <c r="AQ4" s="56" t="s">
        <v>10</v>
      </c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24"/>
      <c r="BC4" s="56" t="s">
        <v>12</v>
      </c>
      <c r="BD4" s="56"/>
      <c r="BE4" s="56"/>
      <c r="BF4" s="2" t="s">
        <v>13</v>
      </c>
      <c r="BG4" s="22"/>
      <c r="BH4" s="56" t="s">
        <v>18</v>
      </c>
      <c r="BI4" s="56"/>
      <c r="BJ4" s="56"/>
      <c r="BK4" s="2" t="s">
        <v>22</v>
      </c>
    </row>
    <row r="5" spans="1:64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38</v>
      </c>
      <c r="H5" s="2" t="s">
        <v>41</v>
      </c>
      <c r="I5" s="2" t="s">
        <v>53</v>
      </c>
      <c r="J5" s="2" t="s">
        <v>54</v>
      </c>
      <c r="K5" s="2" t="s">
        <v>55</v>
      </c>
      <c r="L5" s="2" t="s">
        <v>24</v>
      </c>
      <c r="M5" s="2" t="s">
        <v>56</v>
      </c>
      <c r="N5" s="2" t="s">
        <v>46</v>
      </c>
      <c r="O5" s="2" t="s">
        <v>47</v>
      </c>
      <c r="P5" s="40" t="s">
        <v>2</v>
      </c>
      <c r="Q5" s="2" t="s">
        <v>9</v>
      </c>
      <c r="R5" s="24"/>
      <c r="S5" s="32" t="s">
        <v>11</v>
      </c>
      <c r="T5" s="32" t="s">
        <v>43</v>
      </c>
      <c r="U5" s="40" t="s">
        <v>2</v>
      </c>
      <c r="V5" s="32" t="s">
        <v>9</v>
      </c>
      <c r="W5" s="2" t="s">
        <v>14</v>
      </c>
      <c r="X5" s="51"/>
      <c r="Y5" s="23"/>
      <c r="Z5" s="2" t="s">
        <v>8</v>
      </c>
      <c r="AA5" s="2" t="s">
        <v>38</v>
      </c>
      <c r="AB5" s="2" t="s">
        <v>41</v>
      </c>
      <c r="AC5" s="2" t="s">
        <v>53</v>
      </c>
      <c r="AD5" s="2" t="s">
        <v>54</v>
      </c>
      <c r="AE5" s="2" t="s">
        <v>55</v>
      </c>
      <c r="AF5" s="2" t="s">
        <v>24</v>
      </c>
      <c r="AG5" s="2" t="s">
        <v>56</v>
      </c>
      <c r="AH5" s="2" t="s">
        <v>46</v>
      </c>
      <c r="AI5" s="2" t="s">
        <v>47</v>
      </c>
      <c r="AJ5" s="2" t="s">
        <v>9</v>
      </c>
      <c r="AK5" s="24"/>
      <c r="AL5" s="32" t="s">
        <v>11</v>
      </c>
      <c r="AM5" s="32" t="s">
        <v>43</v>
      </c>
      <c r="AN5" s="32" t="s">
        <v>9</v>
      </c>
      <c r="AO5" s="2" t="s">
        <v>14</v>
      </c>
      <c r="AP5" s="23"/>
      <c r="AQ5" s="2" t="s">
        <v>8</v>
      </c>
      <c r="AR5" s="2" t="s">
        <v>38</v>
      </c>
      <c r="AS5" s="2" t="s">
        <v>41</v>
      </c>
      <c r="AT5" s="2" t="s">
        <v>53</v>
      </c>
      <c r="AU5" s="2" t="s">
        <v>54</v>
      </c>
      <c r="AV5" s="2" t="s">
        <v>55</v>
      </c>
      <c r="AW5" s="2" t="s">
        <v>24</v>
      </c>
      <c r="AX5" s="2" t="s">
        <v>56</v>
      </c>
      <c r="AY5" s="2" t="s">
        <v>46</v>
      </c>
      <c r="AZ5" s="2" t="s">
        <v>47</v>
      </c>
      <c r="BA5" s="2" t="s">
        <v>9</v>
      </c>
      <c r="BB5" s="24"/>
      <c r="BC5" s="32" t="s">
        <v>11</v>
      </c>
      <c r="BD5" s="32" t="s">
        <v>43</v>
      </c>
      <c r="BE5" s="32" t="s">
        <v>9</v>
      </c>
      <c r="BF5" s="2" t="s">
        <v>14</v>
      </c>
      <c r="BG5" s="23"/>
      <c r="BH5" s="2" t="s">
        <v>19</v>
      </c>
      <c r="BI5" s="2" t="s">
        <v>20</v>
      </c>
      <c r="BJ5" s="2" t="s">
        <v>21</v>
      </c>
      <c r="BK5" s="2" t="s">
        <v>9</v>
      </c>
      <c r="BL5" s="2" t="s">
        <v>60</v>
      </c>
    </row>
    <row r="6" spans="1:64" x14ac:dyDescent="0.2">
      <c r="R6" s="9"/>
      <c r="Y6" s="22"/>
      <c r="AK6" s="9"/>
      <c r="AP6" s="22"/>
      <c r="BB6" s="9"/>
      <c r="BG6" s="22"/>
    </row>
    <row r="7" spans="1:64" x14ac:dyDescent="0.2">
      <c r="B7" t="s">
        <v>133</v>
      </c>
      <c r="C7" t="s">
        <v>134</v>
      </c>
      <c r="D7" t="s">
        <v>135</v>
      </c>
      <c r="F7" s="20">
        <v>4.5</v>
      </c>
      <c r="G7" s="20">
        <v>5.5</v>
      </c>
      <c r="H7" s="20">
        <v>4</v>
      </c>
      <c r="I7" s="20">
        <v>5</v>
      </c>
      <c r="J7" s="20">
        <v>5</v>
      </c>
      <c r="K7" s="20">
        <v>4.5</v>
      </c>
      <c r="L7" s="20">
        <v>4.8</v>
      </c>
      <c r="M7" s="20">
        <v>4</v>
      </c>
      <c r="N7" s="4">
        <f>SUM(F7:M7)</f>
        <v>37.299999999999997</v>
      </c>
      <c r="O7" s="13">
        <f>N7/8</f>
        <v>4.6624999999999996</v>
      </c>
      <c r="P7" s="20">
        <v>6.2</v>
      </c>
      <c r="Q7" s="5">
        <f>(O7*0.9)+(P7*0.1)</f>
        <v>4.8162500000000001</v>
      </c>
      <c r="R7" s="9"/>
      <c r="S7" s="20">
        <v>7</v>
      </c>
      <c r="T7" s="20">
        <v>4.5</v>
      </c>
      <c r="U7" s="20">
        <v>6.2</v>
      </c>
      <c r="V7" s="6">
        <f>(S7*0.65)+(T7*0.25)+(U7*0.1)</f>
        <v>6.2949999999999999</v>
      </c>
      <c r="W7" s="6">
        <f>(Q7+V7)/2</f>
        <v>5.555625</v>
      </c>
      <c r="Y7" s="22"/>
      <c r="Z7" s="20"/>
      <c r="AA7" s="20"/>
      <c r="AB7" s="20"/>
      <c r="AC7" s="20"/>
      <c r="AD7" s="20"/>
      <c r="AE7" s="20"/>
      <c r="AF7" s="20"/>
      <c r="AG7" s="20"/>
      <c r="AH7" s="4">
        <f>SUM(Z7:AG7)</f>
        <v>0</v>
      </c>
      <c r="AI7" s="13">
        <f>AH7/8</f>
        <v>0</v>
      </c>
      <c r="AJ7" s="5">
        <f>AI7</f>
        <v>0</v>
      </c>
      <c r="AK7" s="9"/>
      <c r="AL7" s="20"/>
      <c r="AM7" s="20"/>
      <c r="AN7" s="6">
        <f>(AL7*0.75)+(AM7*0.25)</f>
        <v>0</v>
      </c>
      <c r="AO7" s="6">
        <f>(AJ7+AN7)/2</f>
        <v>0</v>
      </c>
      <c r="AP7" s="22"/>
      <c r="AQ7" s="20"/>
      <c r="AR7" s="20"/>
      <c r="AS7" s="20"/>
      <c r="AT7" s="20"/>
      <c r="AU7" s="20"/>
      <c r="AV7" s="20"/>
      <c r="AW7" s="20"/>
      <c r="AX7" s="20"/>
      <c r="AY7" s="4">
        <f>SUM(AQ7:AX7)</f>
        <v>0</v>
      </c>
      <c r="AZ7" s="13">
        <f>AY7/8</f>
        <v>0</v>
      </c>
      <c r="BA7" s="5">
        <f>AZ7</f>
        <v>0</v>
      </c>
      <c r="BB7" s="9"/>
      <c r="BC7" s="20"/>
      <c r="BD7" s="20"/>
      <c r="BE7" s="6">
        <f>(BC7*0.75)+(BD7*0.25)</f>
        <v>0</v>
      </c>
      <c r="BF7" s="6">
        <f>(BA7+BE7)/2</f>
        <v>0</v>
      </c>
      <c r="BG7" s="22"/>
      <c r="BH7" s="6">
        <f>W7</f>
        <v>5.555625</v>
      </c>
      <c r="BI7" s="6">
        <f>AO7</f>
        <v>0</v>
      </c>
      <c r="BJ7" s="6">
        <f>BF7</f>
        <v>0</v>
      </c>
      <c r="BK7" s="6">
        <f>AVERAGE(BH7:BJ7)</f>
        <v>1.8518749999999999</v>
      </c>
      <c r="BL7" t="e">
        <f>RANK(BK7,BK$8:BK$8)</f>
        <v>#N/A</v>
      </c>
    </row>
    <row r="8" spans="1:64" x14ac:dyDescent="0.2">
      <c r="B8" t="s">
        <v>123</v>
      </c>
      <c r="C8" t="s">
        <v>70</v>
      </c>
      <c r="D8" t="s">
        <v>68</v>
      </c>
      <c r="E8" t="s">
        <v>69</v>
      </c>
      <c r="F8" s="20">
        <v>6</v>
      </c>
      <c r="G8" s="20">
        <v>6.5</v>
      </c>
      <c r="H8" s="20">
        <v>7</v>
      </c>
      <c r="I8" s="20">
        <v>6.5</v>
      </c>
      <c r="J8" s="20">
        <v>6.5</v>
      </c>
      <c r="K8" s="20">
        <v>6.3</v>
      </c>
      <c r="L8" s="20">
        <v>8</v>
      </c>
      <c r="M8" s="20">
        <v>5.5</v>
      </c>
      <c r="N8" s="4">
        <f>SUM(F8:M8)</f>
        <v>52.3</v>
      </c>
      <c r="O8" s="13">
        <f>N8/8</f>
        <v>6.5374999999999996</v>
      </c>
      <c r="P8" s="20">
        <v>6.7</v>
      </c>
      <c r="Q8" s="5">
        <f>(O8*0.9)+(P8*0.1)</f>
        <v>6.55375</v>
      </c>
      <c r="R8" s="9"/>
      <c r="S8" s="20">
        <v>8</v>
      </c>
      <c r="T8" s="20">
        <v>5.8</v>
      </c>
      <c r="U8" s="20">
        <v>6.7</v>
      </c>
      <c r="V8" s="6">
        <f>(S8*0.65)+(T8*0.25)+(U8*0.1)</f>
        <v>7.32</v>
      </c>
      <c r="W8" s="6">
        <f>(Q8+V8)/2</f>
        <v>6.9368750000000006</v>
      </c>
      <c r="Y8" s="22"/>
      <c r="Z8" s="20"/>
      <c r="AA8" s="20"/>
      <c r="AB8" s="20"/>
      <c r="AC8" s="20"/>
      <c r="AD8" s="20"/>
      <c r="AE8" s="20"/>
      <c r="AF8" s="20"/>
      <c r="AG8" s="20"/>
      <c r="AH8" s="4">
        <f>SUM(Z8:AG8)</f>
        <v>0</v>
      </c>
      <c r="AI8" s="13">
        <f>AH8/8</f>
        <v>0</v>
      </c>
      <c r="AJ8" s="5">
        <f>AI8</f>
        <v>0</v>
      </c>
      <c r="AK8" s="9"/>
      <c r="AL8" s="20"/>
      <c r="AM8" s="20"/>
      <c r="AN8" s="6">
        <f>(AL8*0.75)+(AM8*0.25)</f>
        <v>0</v>
      </c>
      <c r="AO8" s="6">
        <f>(AJ8+AN8)/2</f>
        <v>0</v>
      </c>
      <c r="AP8" s="22"/>
      <c r="AQ8" s="20"/>
      <c r="AR8" s="20"/>
      <c r="AS8" s="20"/>
      <c r="AT8" s="20"/>
      <c r="AU8" s="20"/>
      <c r="AV8" s="20"/>
      <c r="AW8" s="20"/>
      <c r="AX8" s="20"/>
      <c r="AY8" s="4">
        <f>SUM(AQ8:AX8)</f>
        <v>0</v>
      </c>
      <c r="AZ8" s="13">
        <f>AY8/8</f>
        <v>0</v>
      </c>
      <c r="BA8" s="5">
        <f>AZ8</f>
        <v>0</v>
      </c>
      <c r="BB8" s="9"/>
      <c r="BC8" s="20"/>
      <c r="BD8" s="20"/>
      <c r="BE8" s="6">
        <f>(BC8*0.75)+(BD8*0.25)</f>
        <v>0</v>
      </c>
      <c r="BF8" s="6">
        <f>(BA8+BE8)/2</f>
        <v>0</v>
      </c>
      <c r="BG8" s="22"/>
      <c r="BH8" s="6">
        <f>W8</f>
        <v>6.9368750000000006</v>
      </c>
      <c r="BI8" s="6">
        <f>AO8</f>
        <v>0</v>
      </c>
      <c r="BJ8" s="6">
        <f>BF8</f>
        <v>0</v>
      </c>
      <c r="BK8" s="6">
        <f>AVERAGE(BH8:BJ8)</f>
        <v>2.3122916666666669</v>
      </c>
      <c r="BL8">
        <f>RANK(BK8,BK$8:BK$8)</f>
        <v>1</v>
      </c>
    </row>
    <row r="9" spans="1:64" x14ac:dyDescent="0.2">
      <c r="B9" t="s">
        <v>93</v>
      </c>
      <c r="C9" t="s">
        <v>70</v>
      </c>
      <c r="D9" t="s">
        <v>68</v>
      </c>
      <c r="E9" t="s">
        <v>69</v>
      </c>
      <c r="F9" s="20">
        <v>5.5</v>
      </c>
      <c r="G9" s="20">
        <v>5.3</v>
      </c>
      <c r="H9" s="20">
        <v>6.5</v>
      </c>
      <c r="I9" s="20">
        <v>7</v>
      </c>
      <c r="J9" s="20">
        <v>6.3</v>
      </c>
      <c r="K9" s="20">
        <v>6.5</v>
      </c>
      <c r="L9" s="20">
        <v>6.3</v>
      </c>
      <c r="M9" s="20">
        <v>6</v>
      </c>
      <c r="N9" s="4">
        <f t="shared" ref="N9:N16" si="0">SUM(F9:M9)</f>
        <v>49.4</v>
      </c>
      <c r="O9" s="13">
        <f t="shared" ref="O9:O16" si="1">N9/8</f>
        <v>6.1749999999999998</v>
      </c>
      <c r="P9" s="20">
        <v>6.7</v>
      </c>
      <c r="Q9" s="5">
        <f t="shared" ref="Q9:Q16" si="2">(O9*0.9)+(P9*0.1)</f>
        <v>6.2275</v>
      </c>
      <c r="R9" s="9"/>
      <c r="S9" s="20">
        <v>7.8</v>
      </c>
      <c r="T9" s="20">
        <v>4.4000000000000004</v>
      </c>
      <c r="U9" s="20">
        <v>6.7</v>
      </c>
      <c r="V9" s="6">
        <f t="shared" ref="V9:V16" si="3">(S9*0.65)+(T9*0.25)+(U9*0.1)</f>
        <v>6.84</v>
      </c>
      <c r="W9" s="6">
        <f t="shared" ref="W9:W16" si="4">(Q9+V9)/2</f>
        <v>6.5337499999999995</v>
      </c>
      <c r="Y9" s="22"/>
      <c r="Z9" s="20"/>
      <c r="AA9" s="20"/>
      <c r="AB9" s="20"/>
      <c r="AC9" s="20"/>
      <c r="AD9" s="20"/>
      <c r="AE9" s="20"/>
      <c r="AF9" s="20"/>
      <c r="AG9" s="20"/>
      <c r="AH9" s="4">
        <f t="shared" ref="AH9:AH16" si="5">SUM(Z9:AG9)</f>
        <v>0</v>
      </c>
      <c r="AI9" s="13">
        <f t="shared" ref="AI9:AI16" si="6">AH9/8</f>
        <v>0</v>
      </c>
      <c r="AJ9" s="5">
        <f t="shared" ref="AJ9:AJ16" si="7">AI9</f>
        <v>0</v>
      </c>
      <c r="AK9" s="9"/>
      <c r="AL9" s="20"/>
      <c r="AM9" s="20"/>
      <c r="AN9" s="6">
        <f t="shared" ref="AN9:AN16" si="8">(AL9*0.75)+(AM9*0.25)</f>
        <v>0</v>
      </c>
      <c r="AO9" s="6">
        <f t="shared" ref="AO9:AO16" si="9">(AJ9+AN9)/2</f>
        <v>0</v>
      </c>
      <c r="AP9" s="22"/>
      <c r="AQ9" s="20"/>
      <c r="AR9" s="20"/>
      <c r="AS9" s="20"/>
      <c r="AT9" s="20"/>
      <c r="AU9" s="20"/>
      <c r="AV9" s="20"/>
      <c r="AW9" s="20"/>
      <c r="AX9" s="20"/>
      <c r="AY9" s="4">
        <f t="shared" ref="AY9:AY16" si="10">SUM(AQ9:AX9)</f>
        <v>0</v>
      </c>
      <c r="AZ9" s="13">
        <f t="shared" ref="AZ9:AZ16" si="11">AY9/8</f>
        <v>0</v>
      </c>
      <c r="BA9" s="5">
        <f t="shared" ref="BA9:BA16" si="12">AZ9</f>
        <v>0</v>
      </c>
      <c r="BB9" s="9"/>
      <c r="BC9" s="20"/>
      <c r="BD9" s="20"/>
      <c r="BE9" s="6">
        <f t="shared" ref="BE9:BE16" si="13">(BC9*0.75)+(BD9*0.25)</f>
        <v>0</v>
      </c>
      <c r="BF9" s="6">
        <f t="shared" ref="BF9:BF16" si="14">(BA9+BE9)/2</f>
        <v>0</v>
      </c>
      <c r="BG9" s="22"/>
      <c r="BH9" s="6">
        <f t="shared" ref="BH9:BH16" si="15">W9</f>
        <v>6.5337499999999995</v>
      </c>
      <c r="BI9" s="6">
        <f t="shared" ref="BI9:BI16" si="16">AO9</f>
        <v>0</v>
      </c>
      <c r="BJ9" s="6">
        <f t="shared" ref="BJ9:BJ16" si="17">BF9</f>
        <v>0</v>
      </c>
      <c r="BK9" s="6">
        <f t="shared" ref="BK9:BK16" si="18">AVERAGE(BH9:BJ9)</f>
        <v>2.1779166666666665</v>
      </c>
      <c r="BL9" t="e">
        <f t="shared" ref="BL9:BL16" si="19">RANK(BK9,BK$8:BK$8)</f>
        <v>#N/A</v>
      </c>
    </row>
    <row r="10" spans="1:64" x14ac:dyDescent="0.2">
      <c r="B10" t="s">
        <v>92</v>
      </c>
      <c r="C10" t="s">
        <v>94</v>
      </c>
      <c r="D10" t="s">
        <v>91</v>
      </c>
      <c r="E10" t="s">
        <v>72</v>
      </c>
      <c r="F10" s="20">
        <v>7</v>
      </c>
      <c r="G10" s="20">
        <v>6.5</v>
      </c>
      <c r="H10" s="20">
        <v>7</v>
      </c>
      <c r="I10" s="20">
        <v>7</v>
      </c>
      <c r="J10" s="20">
        <v>5.8</v>
      </c>
      <c r="K10" s="20">
        <v>6.5</v>
      </c>
      <c r="L10" s="20">
        <v>5.8</v>
      </c>
      <c r="M10" s="20">
        <v>6</v>
      </c>
      <c r="N10" s="4">
        <f t="shared" si="0"/>
        <v>51.599999999999994</v>
      </c>
      <c r="O10" s="13">
        <f t="shared" si="1"/>
        <v>6.4499999999999993</v>
      </c>
      <c r="P10" s="20">
        <v>6.5</v>
      </c>
      <c r="Q10" s="5">
        <f t="shared" si="2"/>
        <v>6.4550000000000001</v>
      </c>
      <c r="R10" s="9"/>
      <c r="S10" s="20">
        <v>7.5</v>
      </c>
      <c r="T10" s="20">
        <v>5.2</v>
      </c>
      <c r="U10" s="20">
        <v>6.5</v>
      </c>
      <c r="V10" s="6">
        <f t="shared" si="3"/>
        <v>6.8250000000000002</v>
      </c>
      <c r="W10" s="6">
        <f t="shared" si="4"/>
        <v>6.6400000000000006</v>
      </c>
      <c r="Y10" s="22"/>
      <c r="Z10" s="20"/>
      <c r="AA10" s="20"/>
      <c r="AB10" s="20"/>
      <c r="AC10" s="20"/>
      <c r="AD10" s="20"/>
      <c r="AE10" s="20"/>
      <c r="AF10" s="20"/>
      <c r="AG10" s="20"/>
      <c r="AH10" s="4">
        <f t="shared" si="5"/>
        <v>0</v>
      </c>
      <c r="AI10" s="13">
        <f t="shared" si="6"/>
        <v>0</v>
      </c>
      <c r="AJ10" s="5">
        <f t="shared" si="7"/>
        <v>0</v>
      </c>
      <c r="AK10" s="9"/>
      <c r="AL10" s="20"/>
      <c r="AM10" s="20"/>
      <c r="AN10" s="6">
        <f t="shared" si="8"/>
        <v>0</v>
      </c>
      <c r="AO10" s="6">
        <f t="shared" si="9"/>
        <v>0</v>
      </c>
      <c r="AP10" s="22"/>
      <c r="AQ10" s="20"/>
      <c r="AR10" s="20"/>
      <c r="AS10" s="20"/>
      <c r="AT10" s="20"/>
      <c r="AU10" s="20"/>
      <c r="AV10" s="20"/>
      <c r="AW10" s="20"/>
      <c r="AX10" s="20"/>
      <c r="AY10" s="4">
        <f t="shared" si="10"/>
        <v>0</v>
      </c>
      <c r="AZ10" s="13">
        <f t="shared" si="11"/>
        <v>0</v>
      </c>
      <c r="BA10" s="5">
        <f t="shared" si="12"/>
        <v>0</v>
      </c>
      <c r="BB10" s="9"/>
      <c r="BC10" s="20"/>
      <c r="BD10" s="20"/>
      <c r="BE10" s="6">
        <f t="shared" si="13"/>
        <v>0</v>
      </c>
      <c r="BF10" s="6">
        <f t="shared" si="14"/>
        <v>0</v>
      </c>
      <c r="BG10" s="22"/>
      <c r="BH10" s="6">
        <f t="shared" si="15"/>
        <v>6.6400000000000006</v>
      </c>
      <c r="BI10" s="6">
        <f t="shared" si="16"/>
        <v>0</v>
      </c>
      <c r="BJ10" s="6">
        <f t="shared" si="17"/>
        <v>0</v>
      </c>
      <c r="BK10" s="6">
        <f t="shared" si="18"/>
        <v>2.2133333333333334</v>
      </c>
      <c r="BL10" t="e">
        <f t="shared" si="19"/>
        <v>#N/A</v>
      </c>
    </row>
    <row r="11" spans="1:64" x14ac:dyDescent="0.2">
      <c r="B11" t="s">
        <v>95</v>
      </c>
      <c r="C11" t="s">
        <v>94</v>
      </c>
      <c r="D11" t="s">
        <v>91</v>
      </c>
      <c r="E11" t="s">
        <v>72</v>
      </c>
      <c r="F11" s="20">
        <v>6.5</v>
      </c>
      <c r="G11" s="20">
        <v>6.5</v>
      </c>
      <c r="H11" s="20">
        <v>7</v>
      </c>
      <c r="I11" s="20">
        <v>7</v>
      </c>
      <c r="J11" s="20">
        <v>6.5</v>
      </c>
      <c r="K11" s="20">
        <v>6.5</v>
      </c>
      <c r="L11" s="20">
        <v>7</v>
      </c>
      <c r="M11" s="20">
        <v>6.5</v>
      </c>
      <c r="N11" s="4">
        <f t="shared" si="0"/>
        <v>53.5</v>
      </c>
      <c r="O11" s="13">
        <f t="shared" si="1"/>
        <v>6.6875</v>
      </c>
      <c r="P11" s="20">
        <v>6.5</v>
      </c>
      <c r="Q11" s="5">
        <f t="shared" si="2"/>
        <v>6.6687500000000002</v>
      </c>
      <c r="R11" s="9"/>
      <c r="S11" s="20">
        <v>7.8</v>
      </c>
      <c r="T11" s="20">
        <v>5.2</v>
      </c>
      <c r="U11" s="20">
        <v>6.5</v>
      </c>
      <c r="V11" s="6">
        <f t="shared" si="3"/>
        <v>7.0200000000000005</v>
      </c>
      <c r="W11" s="6">
        <f t="shared" si="4"/>
        <v>6.8443750000000003</v>
      </c>
      <c r="Y11" s="22"/>
      <c r="Z11" s="20"/>
      <c r="AA11" s="20"/>
      <c r="AB11" s="20"/>
      <c r="AC11" s="20"/>
      <c r="AD11" s="20"/>
      <c r="AE11" s="20"/>
      <c r="AF11" s="20"/>
      <c r="AG11" s="20"/>
      <c r="AH11" s="4">
        <f t="shared" si="5"/>
        <v>0</v>
      </c>
      <c r="AI11" s="13">
        <f t="shared" si="6"/>
        <v>0</v>
      </c>
      <c r="AJ11" s="5">
        <f t="shared" si="7"/>
        <v>0</v>
      </c>
      <c r="AK11" s="9"/>
      <c r="AL11" s="20"/>
      <c r="AM11" s="20"/>
      <c r="AN11" s="6">
        <f t="shared" si="8"/>
        <v>0</v>
      </c>
      <c r="AO11" s="6">
        <f t="shared" si="9"/>
        <v>0</v>
      </c>
      <c r="AP11" s="22"/>
      <c r="AQ11" s="20"/>
      <c r="AR11" s="20"/>
      <c r="AS11" s="20"/>
      <c r="AT11" s="20"/>
      <c r="AU11" s="20"/>
      <c r="AV11" s="20"/>
      <c r="AW11" s="20"/>
      <c r="AX11" s="20"/>
      <c r="AY11" s="4">
        <f t="shared" si="10"/>
        <v>0</v>
      </c>
      <c r="AZ11" s="13">
        <f t="shared" si="11"/>
        <v>0</v>
      </c>
      <c r="BA11" s="5">
        <f t="shared" si="12"/>
        <v>0</v>
      </c>
      <c r="BB11" s="9"/>
      <c r="BC11" s="20"/>
      <c r="BD11" s="20"/>
      <c r="BE11" s="6">
        <f t="shared" si="13"/>
        <v>0</v>
      </c>
      <c r="BF11" s="6">
        <f t="shared" si="14"/>
        <v>0</v>
      </c>
      <c r="BG11" s="22"/>
      <c r="BH11" s="6">
        <f t="shared" si="15"/>
        <v>6.8443750000000003</v>
      </c>
      <c r="BI11" s="6">
        <f t="shared" si="16"/>
        <v>0</v>
      </c>
      <c r="BJ11" s="6">
        <f t="shared" si="17"/>
        <v>0</v>
      </c>
      <c r="BK11" s="6">
        <f t="shared" si="18"/>
        <v>2.2814583333333336</v>
      </c>
      <c r="BL11" t="e">
        <f t="shared" si="19"/>
        <v>#N/A</v>
      </c>
    </row>
    <row r="12" spans="1:64" x14ac:dyDescent="0.2">
      <c r="B12" t="s">
        <v>96</v>
      </c>
      <c r="C12" t="s">
        <v>94</v>
      </c>
      <c r="D12" t="s">
        <v>91</v>
      </c>
      <c r="E12" t="s">
        <v>72</v>
      </c>
      <c r="F12" s="20">
        <v>6.5</v>
      </c>
      <c r="G12" s="20">
        <v>6</v>
      </c>
      <c r="H12" s="20">
        <v>6</v>
      </c>
      <c r="I12" s="20">
        <v>5.8</v>
      </c>
      <c r="J12" s="20">
        <v>6.3</v>
      </c>
      <c r="K12" s="20">
        <v>6.3</v>
      </c>
      <c r="L12" s="20">
        <v>5.8</v>
      </c>
      <c r="M12" s="20">
        <v>6</v>
      </c>
      <c r="N12" s="4">
        <f t="shared" si="0"/>
        <v>48.699999999999996</v>
      </c>
      <c r="O12" s="13">
        <f t="shared" si="1"/>
        <v>6.0874999999999995</v>
      </c>
      <c r="P12" s="20">
        <v>6.5</v>
      </c>
      <c r="Q12" s="5">
        <f t="shared" si="2"/>
        <v>6.1287500000000001</v>
      </c>
      <c r="R12" s="9"/>
      <c r="S12" s="20">
        <v>7.2</v>
      </c>
      <c r="T12" s="20">
        <v>4.4000000000000004</v>
      </c>
      <c r="U12" s="20">
        <v>6.5</v>
      </c>
      <c r="V12" s="6">
        <f t="shared" si="3"/>
        <v>6.4300000000000015</v>
      </c>
      <c r="W12" s="6">
        <f t="shared" si="4"/>
        <v>6.2793750000000008</v>
      </c>
      <c r="Y12" s="22"/>
      <c r="Z12" s="20"/>
      <c r="AA12" s="20"/>
      <c r="AB12" s="20"/>
      <c r="AC12" s="20"/>
      <c r="AD12" s="20"/>
      <c r="AE12" s="20"/>
      <c r="AF12" s="20"/>
      <c r="AG12" s="20"/>
      <c r="AH12" s="4">
        <f t="shared" si="5"/>
        <v>0</v>
      </c>
      <c r="AI12" s="13">
        <f t="shared" si="6"/>
        <v>0</v>
      </c>
      <c r="AJ12" s="5">
        <f t="shared" si="7"/>
        <v>0</v>
      </c>
      <c r="AK12" s="9"/>
      <c r="AL12" s="20"/>
      <c r="AM12" s="20"/>
      <c r="AN12" s="6">
        <f t="shared" si="8"/>
        <v>0</v>
      </c>
      <c r="AO12" s="6">
        <f t="shared" si="9"/>
        <v>0</v>
      </c>
      <c r="AP12" s="22"/>
      <c r="AQ12" s="20"/>
      <c r="AR12" s="20"/>
      <c r="AS12" s="20"/>
      <c r="AT12" s="20"/>
      <c r="AU12" s="20"/>
      <c r="AV12" s="20"/>
      <c r="AW12" s="20"/>
      <c r="AX12" s="20"/>
      <c r="AY12" s="4">
        <f t="shared" si="10"/>
        <v>0</v>
      </c>
      <c r="AZ12" s="13">
        <f t="shared" si="11"/>
        <v>0</v>
      </c>
      <c r="BA12" s="5">
        <f t="shared" si="12"/>
        <v>0</v>
      </c>
      <c r="BB12" s="9"/>
      <c r="BC12" s="20"/>
      <c r="BD12" s="20"/>
      <c r="BE12" s="6">
        <f t="shared" si="13"/>
        <v>0</v>
      </c>
      <c r="BF12" s="6">
        <f t="shared" si="14"/>
        <v>0</v>
      </c>
      <c r="BG12" s="22"/>
      <c r="BH12" s="6">
        <f t="shared" si="15"/>
        <v>6.2793750000000008</v>
      </c>
      <c r="BI12" s="6">
        <f t="shared" si="16"/>
        <v>0</v>
      </c>
      <c r="BJ12" s="6">
        <f t="shared" si="17"/>
        <v>0</v>
      </c>
      <c r="BK12" s="6">
        <f t="shared" si="18"/>
        <v>2.0931250000000001</v>
      </c>
      <c r="BL12" t="e">
        <f t="shared" si="19"/>
        <v>#N/A</v>
      </c>
    </row>
    <row r="13" spans="1:64" x14ac:dyDescent="0.2">
      <c r="B13" t="s">
        <v>124</v>
      </c>
      <c r="C13" t="s">
        <v>125</v>
      </c>
      <c r="E13" t="s">
        <v>88</v>
      </c>
      <c r="F13" s="20">
        <v>5.5</v>
      </c>
      <c r="G13" s="20">
        <v>5.8</v>
      </c>
      <c r="H13" s="20">
        <v>5.5</v>
      </c>
      <c r="I13" s="20">
        <v>6</v>
      </c>
      <c r="J13" s="20">
        <v>5.5</v>
      </c>
      <c r="K13" s="20">
        <v>5.5</v>
      </c>
      <c r="L13" s="20">
        <v>6.5</v>
      </c>
      <c r="M13" s="20">
        <v>4.5</v>
      </c>
      <c r="N13" s="4">
        <f t="shared" si="0"/>
        <v>44.8</v>
      </c>
      <c r="O13" s="13">
        <f t="shared" si="1"/>
        <v>5.6</v>
      </c>
      <c r="P13" s="20">
        <v>6.5</v>
      </c>
      <c r="Q13" s="5">
        <f t="shared" si="2"/>
        <v>5.69</v>
      </c>
      <c r="R13" s="9"/>
      <c r="S13" s="20">
        <v>7.2</v>
      </c>
      <c r="T13" s="20">
        <v>3.9</v>
      </c>
      <c r="U13" s="20">
        <v>6.5</v>
      </c>
      <c r="V13" s="6">
        <f t="shared" si="3"/>
        <v>6.3050000000000006</v>
      </c>
      <c r="W13" s="6">
        <f t="shared" si="4"/>
        <v>5.9975000000000005</v>
      </c>
      <c r="Y13" s="22"/>
      <c r="Z13" s="20"/>
      <c r="AA13" s="20"/>
      <c r="AB13" s="20"/>
      <c r="AC13" s="20"/>
      <c r="AD13" s="20"/>
      <c r="AE13" s="20"/>
      <c r="AF13" s="20"/>
      <c r="AG13" s="20"/>
      <c r="AH13" s="4">
        <f t="shared" si="5"/>
        <v>0</v>
      </c>
      <c r="AI13" s="13">
        <f t="shared" si="6"/>
        <v>0</v>
      </c>
      <c r="AJ13" s="5">
        <f t="shared" si="7"/>
        <v>0</v>
      </c>
      <c r="AK13" s="9"/>
      <c r="AL13" s="20"/>
      <c r="AM13" s="20"/>
      <c r="AN13" s="6">
        <f t="shared" si="8"/>
        <v>0</v>
      </c>
      <c r="AO13" s="6">
        <f t="shared" si="9"/>
        <v>0</v>
      </c>
      <c r="AP13" s="22"/>
      <c r="AQ13" s="20"/>
      <c r="AR13" s="20"/>
      <c r="AS13" s="20"/>
      <c r="AT13" s="20"/>
      <c r="AU13" s="20"/>
      <c r="AV13" s="20"/>
      <c r="AW13" s="20"/>
      <c r="AX13" s="20"/>
      <c r="AY13" s="4">
        <f t="shared" si="10"/>
        <v>0</v>
      </c>
      <c r="AZ13" s="13">
        <f t="shared" si="11"/>
        <v>0</v>
      </c>
      <c r="BA13" s="5">
        <f t="shared" si="12"/>
        <v>0</v>
      </c>
      <c r="BB13" s="9"/>
      <c r="BC13" s="20"/>
      <c r="BD13" s="20"/>
      <c r="BE13" s="6">
        <f t="shared" si="13"/>
        <v>0</v>
      </c>
      <c r="BF13" s="6">
        <f t="shared" si="14"/>
        <v>0</v>
      </c>
      <c r="BG13" s="22"/>
      <c r="BH13" s="6">
        <f t="shared" si="15"/>
        <v>5.9975000000000005</v>
      </c>
      <c r="BI13" s="6">
        <f t="shared" si="16"/>
        <v>0</v>
      </c>
      <c r="BJ13" s="6">
        <f t="shared" si="17"/>
        <v>0</v>
      </c>
      <c r="BK13" s="6">
        <f t="shared" si="18"/>
        <v>1.9991666666666668</v>
      </c>
      <c r="BL13" t="e">
        <f t="shared" si="19"/>
        <v>#N/A</v>
      </c>
    </row>
    <row r="14" spans="1:64" x14ac:dyDescent="0.2">
      <c r="B14" t="s">
        <v>89</v>
      </c>
      <c r="C14" t="s">
        <v>125</v>
      </c>
      <c r="E14" t="s">
        <v>88</v>
      </c>
      <c r="F14" s="20">
        <v>4</v>
      </c>
      <c r="G14" s="20">
        <v>4</v>
      </c>
      <c r="H14" s="20">
        <v>4</v>
      </c>
      <c r="I14" s="20">
        <v>5.3</v>
      </c>
      <c r="J14" s="20">
        <v>5.8</v>
      </c>
      <c r="K14" s="20">
        <v>5.5</v>
      </c>
      <c r="L14" s="20">
        <v>4.5</v>
      </c>
      <c r="M14" s="20">
        <v>4.8</v>
      </c>
      <c r="N14" s="4">
        <f t="shared" si="0"/>
        <v>37.9</v>
      </c>
      <c r="O14" s="13">
        <f t="shared" si="1"/>
        <v>4.7374999999999998</v>
      </c>
      <c r="P14" s="20">
        <v>6.5</v>
      </c>
      <c r="Q14" s="5">
        <f t="shared" si="2"/>
        <v>4.9137500000000003</v>
      </c>
      <c r="R14" s="9"/>
      <c r="S14" s="20">
        <v>6.9</v>
      </c>
      <c r="T14" s="20">
        <v>4.0999999999999996</v>
      </c>
      <c r="U14" s="20">
        <v>6.5</v>
      </c>
      <c r="V14" s="6">
        <f t="shared" si="3"/>
        <v>6.16</v>
      </c>
      <c r="W14" s="6">
        <f t="shared" si="4"/>
        <v>5.5368750000000002</v>
      </c>
      <c r="Y14" s="22"/>
      <c r="Z14" s="20"/>
      <c r="AA14" s="20"/>
      <c r="AB14" s="20"/>
      <c r="AC14" s="20"/>
      <c r="AD14" s="20"/>
      <c r="AE14" s="20"/>
      <c r="AF14" s="20"/>
      <c r="AG14" s="20"/>
      <c r="AH14" s="4">
        <f t="shared" si="5"/>
        <v>0</v>
      </c>
      <c r="AI14" s="13">
        <f t="shared" si="6"/>
        <v>0</v>
      </c>
      <c r="AJ14" s="5">
        <f t="shared" si="7"/>
        <v>0</v>
      </c>
      <c r="AK14" s="9"/>
      <c r="AL14" s="20"/>
      <c r="AM14" s="20"/>
      <c r="AN14" s="6">
        <f t="shared" si="8"/>
        <v>0</v>
      </c>
      <c r="AO14" s="6">
        <f t="shared" si="9"/>
        <v>0</v>
      </c>
      <c r="AP14" s="22"/>
      <c r="AQ14" s="20"/>
      <c r="AR14" s="20"/>
      <c r="AS14" s="20"/>
      <c r="AT14" s="20"/>
      <c r="AU14" s="20"/>
      <c r="AV14" s="20"/>
      <c r="AW14" s="20"/>
      <c r="AX14" s="20"/>
      <c r="AY14" s="4">
        <f t="shared" si="10"/>
        <v>0</v>
      </c>
      <c r="AZ14" s="13">
        <f t="shared" si="11"/>
        <v>0</v>
      </c>
      <c r="BA14" s="5">
        <f t="shared" si="12"/>
        <v>0</v>
      </c>
      <c r="BB14" s="9"/>
      <c r="BC14" s="20"/>
      <c r="BD14" s="20"/>
      <c r="BE14" s="6">
        <f t="shared" si="13"/>
        <v>0</v>
      </c>
      <c r="BF14" s="6">
        <f t="shared" si="14"/>
        <v>0</v>
      </c>
      <c r="BG14" s="22"/>
      <c r="BH14" s="6">
        <f t="shared" si="15"/>
        <v>5.5368750000000002</v>
      </c>
      <c r="BI14" s="6">
        <f t="shared" si="16"/>
        <v>0</v>
      </c>
      <c r="BJ14" s="6">
        <f t="shared" si="17"/>
        <v>0</v>
      </c>
      <c r="BK14" s="6">
        <f t="shared" si="18"/>
        <v>1.8456250000000001</v>
      </c>
      <c r="BL14" t="e">
        <f t="shared" si="19"/>
        <v>#N/A</v>
      </c>
    </row>
    <row r="15" spans="1:64" x14ac:dyDescent="0.2">
      <c r="B15" t="s">
        <v>126</v>
      </c>
      <c r="C15" t="s">
        <v>115</v>
      </c>
      <c r="D15" t="s">
        <v>84</v>
      </c>
      <c r="E15" t="s">
        <v>83</v>
      </c>
      <c r="F15" s="20">
        <v>5.5</v>
      </c>
      <c r="G15" s="20">
        <v>6</v>
      </c>
      <c r="H15" s="20">
        <v>5</v>
      </c>
      <c r="I15" s="20">
        <v>6</v>
      </c>
      <c r="J15" s="20">
        <v>5.3</v>
      </c>
      <c r="K15" s="20">
        <v>5.3</v>
      </c>
      <c r="L15" s="20">
        <v>4.8</v>
      </c>
      <c r="M15" s="20">
        <v>5</v>
      </c>
      <c r="N15" s="4">
        <f t="shared" si="0"/>
        <v>42.9</v>
      </c>
      <c r="O15" s="13">
        <f t="shared" si="1"/>
        <v>5.3624999999999998</v>
      </c>
      <c r="P15" s="20">
        <v>5.0999999999999996</v>
      </c>
      <c r="Q15" s="5">
        <f t="shared" si="2"/>
        <v>5.3362499999999997</v>
      </c>
      <c r="R15" s="9"/>
      <c r="S15" s="20">
        <v>6.2</v>
      </c>
      <c r="T15" s="20">
        <v>4.5</v>
      </c>
      <c r="U15" s="20">
        <v>5.0999999999999996</v>
      </c>
      <c r="V15" s="6">
        <f t="shared" si="3"/>
        <v>5.665</v>
      </c>
      <c r="W15" s="6">
        <f t="shared" si="4"/>
        <v>5.5006249999999994</v>
      </c>
      <c r="Y15" s="22"/>
      <c r="Z15" s="20"/>
      <c r="AA15" s="20"/>
      <c r="AB15" s="20"/>
      <c r="AC15" s="20"/>
      <c r="AD15" s="20"/>
      <c r="AE15" s="20"/>
      <c r="AF15" s="20"/>
      <c r="AG15" s="20"/>
      <c r="AH15" s="4">
        <f t="shared" si="5"/>
        <v>0</v>
      </c>
      <c r="AI15" s="13">
        <f t="shared" si="6"/>
        <v>0</v>
      </c>
      <c r="AJ15" s="5">
        <f t="shared" si="7"/>
        <v>0</v>
      </c>
      <c r="AK15" s="9"/>
      <c r="AL15" s="20"/>
      <c r="AM15" s="20"/>
      <c r="AN15" s="6">
        <f t="shared" si="8"/>
        <v>0</v>
      </c>
      <c r="AO15" s="6">
        <f t="shared" si="9"/>
        <v>0</v>
      </c>
      <c r="AP15" s="22"/>
      <c r="AQ15" s="20"/>
      <c r="AR15" s="20"/>
      <c r="AS15" s="20"/>
      <c r="AT15" s="20"/>
      <c r="AU15" s="20"/>
      <c r="AV15" s="20"/>
      <c r="AW15" s="20"/>
      <c r="AX15" s="20"/>
      <c r="AY15" s="4">
        <f t="shared" si="10"/>
        <v>0</v>
      </c>
      <c r="AZ15" s="13">
        <f t="shared" si="11"/>
        <v>0</v>
      </c>
      <c r="BA15" s="5">
        <f t="shared" si="12"/>
        <v>0</v>
      </c>
      <c r="BB15" s="9"/>
      <c r="BC15" s="20"/>
      <c r="BD15" s="20"/>
      <c r="BE15" s="6">
        <f t="shared" si="13"/>
        <v>0</v>
      </c>
      <c r="BF15" s="6">
        <f t="shared" si="14"/>
        <v>0</v>
      </c>
      <c r="BG15" s="22"/>
      <c r="BH15" s="6">
        <f t="shared" si="15"/>
        <v>5.5006249999999994</v>
      </c>
      <c r="BI15" s="6">
        <f t="shared" si="16"/>
        <v>0</v>
      </c>
      <c r="BJ15" s="6">
        <f t="shared" si="17"/>
        <v>0</v>
      </c>
      <c r="BK15" s="6">
        <f t="shared" si="18"/>
        <v>1.8335416666666664</v>
      </c>
      <c r="BL15" t="e">
        <f t="shared" si="19"/>
        <v>#N/A</v>
      </c>
    </row>
    <row r="16" spans="1:64" x14ac:dyDescent="0.2">
      <c r="B16" t="s">
        <v>107</v>
      </c>
      <c r="C16" t="s">
        <v>115</v>
      </c>
      <c r="D16" t="s">
        <v>84</v>
      </c>
      <c r="E16" t="s">
        <v>83</v>
      </c>
      <c r="F16" s="20">
        <v>6</v>
      </c>
      <c r="G16" s="20">
        <v>5.5</v>
      </c>
      <c r="H16" s="20">
        <v>7</v>
      </c>
      <c r="I16" s="20">
        <v>6.5</v>
      </c>
      <c r="J16" s="20">
        <v>6</v>
      </c>
      <c r="K16" s="20">
        <v>6</v>
      </c>
      <c r="L16" s="20">
        <v>4.8</v>
      </c>
      <c r="M16" s="20">
        <v>4.5</v>
      </c>
      <c r="N16" s="4">
        <f t="shared" si="0"/>
        <v>46.3</v>
      </c>
      <c r="O16" s="13">
        <f t="shared" si="1"/>
        <v>5.7874999999999996</v>
      </c>
      <c r="P16" s="20">
        <v>5.0999999999999996</v>
      </c>
      <c r="Q16" s="5">
        <f t="shared" si="2"/>
        <v>5.71875</v>
      </c>
      <c r="R16" s="9"/>
      <c r="S16" s="20">
        <v>6.8</v>
      </c>
      <c r="T16" s="20">
        <v>4.8</v>
      </c>
      <c r="U16" s="20">
        <v>5.0999999999999996</v>
      </c>
      <c r="V16" s="6">
        <f t="shared" si="3"/>
        <v>6.13</v>
      </c>
      <c r="W16" s="6">
        <f t="shared" si="4"/>
        <v>5.9243749999999995</v>
      </c>
      <c r="Y16" s="22"/>
      <c r="Z16" s="20"/>
      <c r="AA16" s="20"/>
      <c r="AB16" s="20"/>
      <c r="AC16" s="20"/>
      <c r="AD16" s="20"/>
      <c r="AE16" s="20"/>
      <c r="AF16" s="20"/>
      <c r="AG16" s="20"/>
      <c r="AH16" s="4">
        <f t="shared" si="5"/>
        <v>0</v>
      </c>
      <c r="AI16" s="13">
        <f t="shared" si="6"/>
        <v>0</v>
      </c>
      <c r="AJ16" s="5">
        <f t="shared" si="7"/>
        <v>0</v>
      </c>
      <c r="AK16" s="9"/>
      <c r="AL16" s="20"/>
      <c r="AM16" s="20"/>
      <c r="AN16" s="6">
        <f t="shared" si="8"/>
        <v>0</v>
      </c>
      <c r="AO16" s="6">
        <f t="shared" si="9"/>
        <v>0</v>
      </c>
      <c r="AP16" s="22"/>
      <c r="AQ16" s="20"/>
      <c r="AR16" s="20"/>
      <c r="AS16" s="20"/>
      <c r="AT16" s="20"/>
      <c r="AU16" s="20"/>
      <c r="AV16" s="20"/>
      <c r="AW16" s="20"/>
      <c r="AX16" s="20"/>
      <c r="AY16" s="4">
        <f t="shared" si="10"/>
        <v>0</v>
      </c>
      <c r="AZ16" s="13">
        <f t="shared" si="11"/>
        <v>0</v>
      </c>
      <c r="BA16" s="5">
        <f t="shared" si="12"/>
        <v>0</v>
      </c>
      <c r="BB16" s="9"/>
      <c r="BC16" s="20"/>
      <c r="BD16" s="20"/>
      <c r="BE16" s="6">
        <f t="shared" si="13"/>
        <v>0</v>
      </c>
      <c r="BF16" s="6">
        <f t="shared" si="14"/>
        <v>0</v>
      </c>
      <c r="BG16" s="22"/>
      <c r="BH16" s="6">
        <f t="shared" si="15"/>
        <v>5.9243749999999995</v>
      </c>
      <c r="BI16" s="6">
        <f t="shared" si="16"/>
        <v>0</v>
      </c>
      <c r="BJ16" s="6">
        <f t="shared" si="17"/>
        <v>0</v>
      </c>
      <c r="BK16" s="6">
        <f t="shared" si="18"/>
        <v>1.9747916666666665</v>
      </c>
      <c r="BL16" t="e">
        <f t="shared" si="19"/>
        <v>#N/A</v>
      </c>
    </row>
    <row r="17" spans="3:7" ht="15.75" x14ac:dyDescent="0.25">
      <c r="C17" s="44"/>
      <c r="E17" s="44"/>
      <c r="G17" s="44"/>
    </row>
  </sheetData>
  <mergeCells count="10">
    <mergeCell ref="BC4:BE4"/>
    <mergeCell ref="BH4:BJ4"/>
    <mergeCell ref="AS1:AZ1"/>
    <mergeCell ref="AQ4:BA4"/>
    <mergeCell ref="H1:M1"/>
    <mergeCell ref="F4:Q4"/>
    <mergeCell ref="AB1:AI1"/>
    <mergeCell ref="Z4:AJ4"/>
    <mergeCell ref="S4:V4"/>
    <mergeCell ref="AL4:AN4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workbookViewId="0">
      <selection activeCell="I10" sqref="I10"/>
    </sheetView>
  </sheetViews>
  <sheetFormatPr defaultRowHeight="12.75" x14ac:dyDescent="0.2"/>
  <cols>
    <col min="1" max="1" width="5.5703125" customWidth="1"/>
    <col min="2" max="2" width="21.28515625" customWidth="1"/>
    <col min="3" max="3" width="26.7109375" bestFit="1" customWidth="1"/>
    <col min="4" max="4" width="14" customWidth="1"/>
    <col min="5" max="5" width="14.85546875" customWidth="1"/>
    <col min="6" max="8" width="5.7109375" customWidth="1"/>
    <col min="9" max="9" width="6.7109375" customWidth="1"/>
    <col min="10" max="10" width="7.140625" customWidth="1"/>
    <col min="11" max="12" width="5.7109375" customWidth="1"/>
    <col min="13" max="13" width="6.7109375" customWidth="1"/>
    <col min="14" max="14" width="3.140625" customWidth="1"/>
    <col min="15" max="16" width="5.7109375" customWidth="1"/>
    <col min="17" max="17" width="6.28515625" bestFit="1" customWidth="1"/>
    <col min="18" max="18" width="10.5703125" bestFit="1" customWidth="1"/>
    <col min="19" max="21" width="8.7109375" customWidth="1"/>
    <col min="22" max="22" width="11.42578125" customWidth="1"/>
  </cols>
  <sheetData>
    <row r="1" spans="1:18" x14ac:dyDescent="0.2">
      <c r="A1" t="s">
        <v>109</v>
      </c>
      <c r="D1" t="s">
        <v>15</v>
      </c>
      <c r="E1" t="s">
        <v>111</v>
      </c>
      <c r="F1" t="s">
        <v>15</v>
      </c>
      <c r="I1" s="3" t="str">
        <f>E1</f>
        <v>Angie Deeks</v>
      </c>
      <c r="J1" s="22"/>
      <c r="K1" t="s">
        <v>16</v>
      </c>
      <c r="M1" s="3">
        <f>E2</f>
        <v>0</v>
      </c>
      <c r="N1" s="25"/>
      <c r="R1" s="7">
        <f ca="1">NOW()</f>
        <v>42533.719780671294</v>
      </c>
    </row>
    <row r="2" spans="1:18" x14ac:dyDescent="0.2">
      <c r="A2" s="1" t="s">
        <v>110</v>
      </c>
      <c r="D2" t="s">
        <v>16</v>
      </c>
      <c r="J2" s="22"/>
      <c r="N2" s="25"/>
      <c r="R2" s="8">
        <f ca="1">NOW()</f>
        <v>42533.719780671294</v>
      </c>
    </row>
    <row r="3" spans="1:18" x14ac:dyDescent="0.2">
      <c r="A3" s="21" t="s">
        <v>66</v>
      </c>
      <c r="C3" t="s">
        <v>64</v>
      </c>
      <c r="D3">
        <v>10</v>
      </c>
      <c r="J3" s="22"/>
      <c r="N3" s="25"/>
    </row>
    <row r="4" spans="1:18" x14ac:dyDescent="0.2">
      <c r="F4" s="2"/>
      <c r="G4" s="2"/>
      <c r="H4" s="40"/>
      <c r="I4" s="2" t="s">
        <v>30</v>
      </c>
      <c r="J4" s="22"/>
      <c r="K4" s="2"/>
      <c r="L4" s="2"/>
      <c r="M4" s="2" t="s">
        <v>30</v>
      </c>
      <c r="N4" s="22"/>
      <c r="O4" s="56" t="s">
        <v>18</v>
      </c>
      <c r="P4" s="56"/>
      <c r="Q4" s="2" t="s">
        <v>22</v>
      </c>
    </row>
    <row r="5" spans="1:18" s="2" customForma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6" t="s">
        <v>11</v>
      </c>
      <c r="G5" s="36" t="s">
        <v>43</v>
      </c>
      <c r="H5" s="36" t="s">
        <v>2</v>
      </c>
      <c r="I5" s="2" t="s">
        <v>14</v>
      </c>
      <c r="J5" s="23"/>
      <c r="K5" s="36" t="s">
        <v>11</v>
      </c>
      <c r="L5" s="36" t="s">
        <v>43</v>
      </c>
      <c r="M5" s="2" t="s">
        <v>14</v>
      </c>
      <c r="N5" s="23"/>
      <c r="O5" s="2" t="s">
        <v>19</v>
      </c>
      <c r="P5" s="2" t="s">
        <v>20</v>
      </c>
      <c r="Q5" s="2" t="s">
        <v>9</v>
      </c>
      <c r="R5" s="2" t="s">
        <v>23</v>
      </c>
    </row>
    <row r="6" spans="1:18" x14ac:dyDescent="0.2">
      <c r="J6" s="22"/>
      <c r="N6" s="22"/>
    </row>
    <row r="7" spans="1:18" x14ac:dyDescent="0.2">
      <c r="B7" t="s">
        <v>122</v>
      </c>
      <c r="C7" s="9"/>
      <c r="D7" s="9"/>
      <c r="E7" s="9"/>
      <c r="F7" s="9"/>
      <c r="G7" s="10"/>
      <c r="H7" s="10"/>
      <c r="I7" s="11"/>
      <c r="J7" s="22"/>
      <c r="K7" s="9"/>
      <c r="L7" s="10"/>
      <c r="M7" s="11"/>
      <c r="N7" s="22"/>
      <c r="O7" s="11"/>
      <c r="P7" s="11"/>
      <c r="Q7" s="11"/>
      <c r="R7" s="9"/>
    </row>
    <row r="8" spans="1:18" x14ac:dyDescent="0.2">
      <c r="B8" t="s">
        <v>123</v>
      </c>
      <c r="C8" t="s">
        <v>70</v>
      </c>
      <c r="D8" t="s">
        <v>68</v>
      </c>
      <c r="E8" t="s">
        <v>69</v>
      </c>
      <c r="F8" s="20">
        <v>7.6</v>
      </c>
      <c r="G8" s="20">
        <v>5.3</v>
      </c>
      <c r="H8" s="20">
        <v>6.6</v>
      </c>
      <c r="I8" s="6">
        <f>(F8*0.65)+(G8*0.25)+(H8*0.1)</f>
        <v>6.9249999999999998</v>
      </c>
      <c r="J8" s="22"/>
      <c r="K8" s="20"/>
      <c r="L8" s="20"/>
      <c r="M8" s="6">
        <f>(K8*0.25)+(L8*0.75)</f>
        <v>0</v>
      </c>
      <c r="N8" s="22"/>
      <c r="O8" s="6">
        <f>I8</f>
        <v>6.9249999999999998</v>
      </c>
      <c r="P8" s="6">
        <f>M8</f>
        <v>0</v>
      </c>
      <c r="Q8" s="6">
        <f>AVERAGE(O8:P8)</f>
        <v>3.4624999999999999</v>
      </c>
    </row>
    <row r="9" spans="1:18" x14ac:dyDescent="0.2">
      <c r="B9" t="s">
        <v>107</v>
      </c>
      <c r="C9" s="9"/>
      <c r="D9" s="9"/>
      <c r="E9" s="9"/>
      <c r="F9" s="9"/>
      <c r="G9" s="10"/>
      <c r="H9" s="10"/>
      <c r="I9" s="11"/>
      <c r="J9" s="22"/>
      <c r="K9" s="9"/>
      <c r="L9" s="10"/>
      <c r="M9" s="11"/>
      <c r="N9" s="22"/>
      <c r="O9" s="11"/>
      <c r="P9" s="11"/>
      <c r="Q9" s="11"/>
      <c r="R9" s="9"/>
    </row>
    <row r="10" spans="1:18" x14ac:dyDescent="0.2">
      <c r="B10" t="s">
        <v>126</v>
      </c>
      <c r="C10" t="s">
        <v>115</v>
      </c>
      <c r="D10" t="s">
        <v>84</v>
      </c>
      <c r="E10" t="s">
        <v>83</v>
      </c>
      <c r="F10" s="20">
        <v>6</v>
      </c>
      <c r="G10" s="20">
        <v>3.6</v>
      </c>
      <c r="H10" s="20">
        <v>5.6</v>
      </c>
      <c r="I10" s="6">
        <f>(F10*0.65)+(G10*0.25)+(H10*0.1)</f>
        <v>5.36</v>
      </c>
      <c r="J10" s="22"/>
      <c r="K10" s="20"/>
      <c r="L10" s="20"/>
      <c r="M10" s="6">
        <f>(K10*0.25)+(L10*0.75)</f>
        <v>0</v>
      </c>
      <c r="N10" s="22"/>
      <c r="O10" s="6">
        <f>I10</f>
        <v>5.36</v>
      </c>
      <c r="P10" s="6">
        <f>M10</f>
        <v>0</v>
      </c>
      <c r="Q10" s="6">
        <f>AVERAGE(O10:P10)</f>
        <v>2.68</v>
      </c>
    </row>
    <row r="12" spans="1:18" x14ac:dyDescent="0.2">
      <c r="B12" s="17"/>
    </row>
    <row r="13" spans="1:18" ht="15.75" x14ac:dyDescent="0.25">
      <c r="C13" s="45"/>
      <c r="D13" s="45"/>
      <c r="E13" s="45"/>
      <c r="G13" s="45"/>
      <c r="H13" s="45"/>
    </row>
    <row r="14" spans="1:18" ht="15.75" x14ac:dyDescent="0.25">
      <c r="C14" s="45"/>
      <c r="D14" s="45"/>
      <c r="E14" s="45"/>
      <c r="F14" s="45"/>
      <c r="G14" s="45"/>
      <c r="H14" s="45"/>
    </row>
    <row r="16" spans="1:18" x14ac:dyDescent="0.2">
      <c r="D16" t="s">
        <v>83</v>
      </c>
    </row>
  </sheetData>
  <mergeCells count="1">
    <mergeCell ref="O4:P4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workbookViewId="0">
      <selection activeCell="A7" sqref="A7:XFD8"/>
    </sheetView>
  </sheetViews>
  <sheetFormatPr defaultRowHeight="12.75" x14ac:dyDescent="0.2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5.7109375" customWidth="1"/>
    <col min="14" max="14" width="6.7109375" customWidth="1"/>
    <col min="15" max="15" width="3.140625" customWidth="1"/>
    <col min="16" max="18" width="6.7109375" customWidth="1"/>
    <col min="19" max="19" width="10.7109375" customWidth="1"/>
    <col min="20" max="20" width="11.42578125" customWidth="1"/>
  </cols>
  <sheetData>
    <row r="1" spans="1:20" x14ac:dyDescent="0.2">
      <c r="A1" t="s">
        <v>109</v>
      </c>
      <c r="D1" t="s">
        <v>15</v>
      </c>
      <c r="E1" t="s">
        <v>111</v>
      </c>
      <c r="F1" s="41"/>
      <c r="G1" s="22"/>
      <c r="H1" t="s">
        <v>16</v>
      </c>
      <c r="J1" s="41"/>
      <c r="K1" s="25"/>
      <c r="L1" t="s">
        <v>17</v>
      </c>
      <c r="N1" s="41"/>
      <c r="O1" s="22"/>
      <c r="T1" s="7">
        <f ca="1">NOW()</f>
        <v>42533.719780671294</v>
      </c>
    </row>
    <row r="2" spans="1:20" x14ac:dyDescent="0.2">
      <c r="A2" s="1" t="s">
        <v>110</v>
      </c>
      <c r="D2" t="s">
        <v>16</v>
      </c>
      <c r="G2" s="22"/>
      <c r="K2" s="25"/>
      <c r="O2" s="22"/>
      <c r="T2" s="8">
        <f ca="1">NOW()</f>
        <v>42533.719780671294</v>
      </c>
    </row>
    <row r="3" spans="1:20" x14ac:dyDescent="0.2">
      <c r="A3" s="21" t="s">
        <v>58</v>
      </c>
      <c r="C3" t="s">
        <v>127</v>
      </c>
      <c r="G3" s="22"/>
      <c r="K3" s="25"/>
      <c r="O3" s="22"/>
    </row>
    <row r="4" spans="1:20" x14ac:dyDescent="0.2">
      <c r="D4" s="40"/>
      <c r="E4" s="40"/>
      <c r="F4" s="40" t="s">
        <v>30</v>
      </c>
      <c r="G4" s="22"/>
      <c r="H4" s="40"/>
      <c r="I4" s="40"/>
      <c r="J4" s="40" t="s">
        <v>30</v>
      </c>
      <c r="K4" s="22"/>
      <c r="L4" s="40"/>
      <c r="M4" s="40"/>
      <c r="N4" s="40" t="s">
        <v>30</v>
      </c>
      <c r="O4" s="22"/>
      <c r="P4" s="56" t="s">
        <v>18</v>
      </c>
      <c r="Q4" s="56"/>
      <c r="R4" s="56"/>
      <c r="S4" s="40" t="s">
        <v>22</v>
      </c>
    </row>
    <row r="5" spans="1:20" s="40" customFormat="1" x14ac:dyDescent="0.2">
      <c r="A5" s="40" t="s">
        <v>0</v>
      </c>
      <c r="B5" s="40" t="s">
        <v>1</v>
      </c>
      <c r="C5" s="40" t="s">
        <v>4</v>
      </c>
      <c r="D5" s="40" t="s">
        <v>65</v>
      </c>
      <c r="E5" s="40" t="s">
        <v>43</v>
      </c>
      <c r="F5" s="40" t="s">
        <v>14</v>
      </c>
      <c r="G5" s="23"/>
      <c r="H5" s="40" t="s">
        <v>65</v>
      </c>
      <c r="I5" s="40" t="s">
        <v>43</v>
      </c>
      <c r="J5" s="40" t="s">
        <v>14</v>
      </c>
      <c r="K5" s="23"/>
      <c r="L5" s="40" t="s">
        <v>65</v>
      </c>
      <c r="M5" s="40" t="s">
        <v>43</v>
      </c>
      <c r="N5" s="40" t="s">
        <v>14</v>
      </c>
      <c r="O5" s="23"/>
      <c r="P5" s="40" t="s">
        <v>19</v>
      </c>
      <c r="Q5" s="40" t="s">
        <v>20</v>
      </c>
      <c r="R5" s="40" t="s">
        <v>21</v>
      </c>
      <c r="S5" s="40" t="s">
        <v>9</v>
      </c>
      <c r="T5" s="40" t="s">
        <v>23</v>
      </c>
    </row>
    <row r="6" spans="1:20" x14ac:dyDescent="0.2">
      <c r="G6" s="22"/>
      <c r="K6" s="22"/>
      <c r="O6" s="22"/>
    </row>
    <row r="7" spans="1:20" x14ac:dyDescent="0.2">
      <c r="B7" t="s">
        <v>128</v>
      </c>
      <c r="C7" s="9"/>
      <c r="D7" s="9"/>
      <c r="E7" s="10"/>
      <c r="F7" s="11"/>
      <c r="G7" s="22"/>
      <c r="H7" s="9"/>
      <c r="I7" s="10"/>
      <c r="J7" s="11"/>
      <c r="K7" s="22"/>
      <c r="L7" s="9"/>
      <c r="M7" s="10"/>
      <c r="N7" s="11"/>
      <c r="O7" s="22"/>
      <c r="P7" s="11"/>
      <c r="Q7" s="11"/>
      <c r="R7" s="11"/>
      <c r="S7" s="11"/>
      <c r="T7" s="9"/>
    </row>
    <row r="8" spans="1:20" x14ac:dyDescent="0.2">
      <c r="B8" t="s">
        <v>77</v>
      </c>
      <c r="C8" t="s">
        <v>74</v>
      </c>
      <c r="D8" s="20">
        <v>7.7</v>
      </c>
      <c r="E8" s="20">
        <v>5.4</v>
      </c>
      <c r="F8" s="6">
        <f>(D8*0.75)+(E8*0.25)</f>
        <v>7.125</v>
      </c>
      <c r="G8" s="22"/>
      <c r="H8" s="20"/>
      <c r="I8" s="20"/>
      <c r="J8" s="6">
        <f>(H8*0.75)+(I8*0.25)</f>
        <v>0</v>
      </c>
      <c r="K8" s="22"/>
      <c r="L8" s="20"/>
      <c r="M8" s="20"/>
      <c r="N8" s="6">
        <f>(L8*0.75)+(M8*0.25)</f>
        <v>0</v>
      </c>
      <c r="O8" s="22"/>
      <c r="P8" s="6">
        <f>F8</f>
        <v>7.125</v>
      </c>
      <c r="Q8" s="6">
        <f>J8</f>
        <v>0</v>
      </c>
      <c r="R8" s="6">
        <f>N8</f>
        <v>0</v>
      </c>
      <c r="S8" s="6">
        <f>AVERAGE(P8:R8)</f>
        <v>2.375</v>
      </c>
    </row>
    <row r="9" spans="1:20" x14ac:dyDescent="0.2">
      <c r="B9" t="s">
        <v>108</v>
      </c>
      <c r="C9" s="9"/>
      <c r="D9" s="9"/>
      <c r="E9" s="10"/>
      <c r="F9" s="11"/>
      <c r="G9" s="22"/>
      <c r="H9" s="9"/>
      <c r="I9" s="10"/>
      <c r="J9" s="11"/>
      <c r="K9" s="22"/>
      <c r="L9" s="9"/>
      <c r="M9" s="10"/>
      <c r="N9" s="11"/>
      <c r="O9" s="22"/>
      <c r="P9" s="11"/>
      <c r="Q9" s="11"/>
      <c r="R9" s="11"/>
      <c r="S9" s="11"/>
      <c r="T9" s="9"/>
    </row>
    <row r="10" spans="1:20" x14ac:dyDescent="0.2">
      <c r="B10" t="s">
        <v>85</v>
      </c>
      <c r="C10" t="s">
        <v>74</v>
      </c>
      <c r="D10" s="20">
        <v>7.9</v>
      </c>
      <c r="E10" s="20">
        <v>6.4</v>
      </c>
      <c r="F10" s="6">
        <f>(D10*0.75)+(E10*0.25)</f>
        <v>7.5250000000000004</v>
      </c>
      <c r="G10" s="22"/>
      <c r="H10" s="20"/>
      <c r="I10" s="20"/>
      <c r="J10" s="6">
        <f>(H10*0.75)+(I10*0.25)</f>
        <v>0</v>
      </c>
      <c r="K10" s="22"/>
      <c r="L10" s="20"/>
      <c r="M10" s="20"/>
      <c r="N10" s="6">
        <f>(L10*0.75)+(M10*0.25)</f>
        <v>0</v>
      </c>
      <c r="O10" s="22"/>
      <c r="P10" s="6">
        <f>F10</f>
        <v>7.5250000000000004</v>
      </c>
      <c r="Q10" s="6">
        <f>J10</f>
        <v>0</v>
      </c>
      <c r="R10" s="6">
        <f>N10</f>
        <v>0</v>
      </c>
      <c r="S10" s="6">
        <f>AVERAGE(P10:R10)</f>
        <v>2.5083333333333333</v>
      </c>
    </row>
    <row r="11" spans="1:20" x14ac:dyDescent="0.2">
      <c r="B11" t="s">
        <v>73</v>
      </c>
      <c r="C11" s="9"/>
      <c r="D11" s="9"/>
      <c r="E11" s="10"/>
      <c r="F11" s="11"/>
      <c r="G11" s="22"/>
      <c r="H11" s="9"/>
      <c r="I11" s="10"/>
      <c r="J11" s="11"/>
      <c r="K11" s="22"/>
      <c r="L11" s="9"/>
      <c r="M11" s="10"/>
      <c r="N11" s="11"/>
      <c r="O11" s="22"/>
      <c r="P11" s="11"/>
      <c r="Q11" s="11"/>
      <c r="R11" s="11"/>
      <c r="S11" s="11"/>
      <c r="T11" s="9"/>
    </row>
    <row r="12" spans="1:20" x14ac:dyDescent="0.2">
      <c r="B12" t="s">
        <v>82</v>
      </c>
      <c r="C12" t="s">
        <v>74</v>
      </c>
      <c r="D12" s="20">
        <v>7</v>
      </c>
      <c r="E12" s="20">
        <v>5.2</v>
      </c>
      <c r="F12" s="6">
        <f>(D12*0.75)+(E12*0.25)</f>
        <v>6.55</v>
      </c>
      <c r="G12" s="22"/>
      <c r="H12" s="20"/>
      <c r="I12" s="20"/>
      <c r="J12" s="6">
        <f>(H12*0.75)+(I12*0.25)</f>
        <v>0</v>
      </c>
      <c r="K12" s="22"/>
      <c r="L12" s="20"/>
      <c r="M12" s="20"/>
      <c r="N12" s="6">
        <f>(L12*0.75)+(M12*0.25)</f>
        <v>0</v>
      </c>
      <c r="O12" s="22"/>
      <c r="P12" s="6">
        <f>F12</f>
        <v>6.55</v>
      </c>
      <c r="Q12" s="6">
        <f>J12</f>
        <v>0</v>
      </c>
      <c r="R12" s="6">
        <f>N12</f>
        <v>0</v>
      </c>
      <c r="S12" s="6">
        <f>AVERAGE(P12:R12)</f>
        <v>2.1833333333333331</v>
      </c>
    </row>
    <row r="13" spans="1:20" x14ac:dyDescent="0.2">
      <c r="B13" t="s">
        <v>107</v>
      </c>
      <c r="C13" s="9"/>
      <c r="D13" s="9"/>
      <c r="E13" s="10"/>
      <c r="F13" s="11"/>
      <c r="G13" s="22"/>
      <c r="H13" s="9"/>
      <c r="I13" s="10"/>
      <c r="J13" s="11"/>
      <c r="K13" s="22"/>
      <c r="L13" s="9"/>
      <c r="M13" s="10"/>
      <c r="N13" s="11"/>
      <c r="O13" s="22"/>
      <c r="P13" s="11"/>
      <c r="Q13" s="11"/>
      <c r="R13" s="11"/>
      <c r="S13" s="11"/>
      <c r="T13" s="9"/>
    </row>
    <row r="14" spans="1:20" x14ac:dyDescent="0.2">
      <c r="B14" t="s">
        <v>126</v>
      </c>
      <c r="C14" t="s">
        <v>83</v>
      </c>
      <c r="D14" s="20">
        <v>7.4</v>
      </c>
      <c r="E14" s="20">
        <v>4.8</v>
      </c>
      <c r="F14" s="6">
        <f>(D14*0.75)+(E14*0.25)</f>
        <v>6.7500000000000009</v>
      </c>
      <c r="G14" s="22"/>
      <c r="H14" s="20"/>
      <c r="I14" s="20"/>
      <c r="J14" s="6">
        <f>(H14*0.75)+(I14*0.25)</f>
        <v>0</v>
      </c>
      <c r="K14" s="22"/>
      <c r="L14" s="20"/>
      <c r="M14" s="20"/>
      <c r="N14" s="6">
        <f>(L14*0.75)+(M14*0.25)</f>
        <v>0</v>
      </c>
      <c r="O14" s="22"/>
      <c r="P14" s="6">
        <f>F14</f>
        <v>6.7500000000000009</v>
      </c>
      <c r="Q14" s="6">
        <f>J14</f>
        <v>0</v>
      </c>
      <c r="R14" s="6">
        <f>N14</f>
        <v>0</v>
      </c>
      <c r="S14" s="6">
        <f>AVERAGE(P14:R14)</f>
        <v>2.2500000000000004</v>
      </c>
    </row>
    <row r="15" spans="1:20" x14ac:dyDescent="0.2">
      <c r="C15" s="9"/>
      <c r="D15" s="9"/>
      <c r="E15" s="10"/>
      <c r="F15" s="11"/>
      <c r="G15" s="22"/>
      <c r="H15" s="9"/>
      <c r="I15" s="10"/>
      <c r="J15" s="11"/>
      <c r="K15" s="22"/>
      <c r="L15" s="9"/>
      <c r="M15" s="10"/>
      <c r="N15" s="11"/>
      <c r="O15" s="22"/>
      <c r="P15" s="11"/>
      <c r="Q15" s="11"/>
      <c r="R15" s="11"/>
      <c r="S15" s="11"/>
      <c r="T15" s="9"/>
    </row>
    <row r="16" spans="1:20" x14ac:dyDescent="0.2">
      <c r="D16" s="20">
        <v>0</v>
      </c>
      <c r="E16" s="20">
        <v>0</v>
      </c>
      <c r="F16" s="6">
        <f>(D16*0.75)+(E16*0.25)</f>
        <v>0</v>
      </c>
      <c r="G16" s="22"/>
      <c r="H16" s="20"/>
      <c r="I16" s="20"/>
      <c r="J16" s="6">
        <f>(H16*0.75)+(I16*0.25)</f>
        <v>0</v>
      </c>
      <c r="K16" s="22"/>
      <c r="L16" s="20"/>
      <c r="M16" s="20"/>
      <c r="N16" s="6">
        <f>(L16*0.75)+(M16*0.25)</f>
        <v>0</v>
      </c>
      <c r="O16" s="22"/>
      <c r="P16" s="6">
        <f>F16</f>
        <v>0</v>
      </c>
      <c r="Q16" s="6">
        <f>J16</f>
        <v>0</v>
      </c>
      <c r="R16" s="6">
        <f>N16</f>
        <v>0</v>
      </c>
      <c r="S16" s="6">
        <f>AVERAGE(P16:R16)</f>
        <v>0</v>
      </c>
    </row>
    <row r="22" spans="2:2" ht="15.75" x14ac:dyDescent="0.25">
      <c r="B22" s="46"/>
    </row>
    <row r="23" spans="2:2" ht="15.75" x14ac:dyDescent="0.25">
      <c r="B23" s="46"/>
    </row>
  </sheetData>
  <mergeCells count="1">
    <mergeCell ref="P4:R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workbookViewId="0">
      <selection activeCell="D11" sqref="D11"/>
    </sheetView>
  </sheetViews>
  <sheetFormatPr defaultRowHeight="12.75" x14ac:dyDescent="0.2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5.7109375" customWidth="1"/>
    <col min="14" max="14" width="6.7109375" customWidth="1"/>
    <col min="15" max="15" width="3.140625" customWidth="1"/>
    <col min="16" max="18" width="6.7109375" customWidth="1"/>
    <col min="19" max="19" width="10.7109375" customWidth="1"/>
    <col min="20" max="20" width="11.42578125" customWidth="1"/>
  </cols>
  <sheetData>
    <row r="1" spans="1:20" x14ac:dyDescent="0.2">
      <c r="A1" t="s">
        <v>109</v>
      </c>
      <c r="D1" t="s">
        <v>15</v>
      </c>
      <c r="E1" t="s">
        <v>111</v>
      </c>
      <c r="F1" s="3"/>
      <c r="G1" s="22"/>
      <c r="H1" t="s">
        <v>16</v>
      </c>
      <c r="J1" s="3"/>
      <c r="K1" s="25"/>
      <c r="L1" t="s">
        <v>17</v>
      </c>
      <c r="N1" s="3"/>
      <c r="O1" s="22"/>
      <c r="T1" s="7">
        <f ca="1">NOW()</f>
        <v>42533.719780671294</v>
      </c>
    </row>
    <row r="2" spans="1:20" x14ac:dyDescent="0.2">
      <c r="A2" s="1" t="s">
        <v>110</v>
      </c>
      <c r="D2" t="s">
        <v>16</v>
      </c>
      <c r="G2" s="22"/>
      <c r="K2" s="25"/>
      <c r="O2" s="22"/>
      <c r="T2" s="8">
        <f ca="1">NOW()</f>
        <v>42533.719780671294</v>
      </c>
    </row>
    <row r="3" spans="1:20" x14ac:dyDescent="0.2">
      <c r="A3" s="21" t="s">
        <v>59</v>
      </c>
      <c r="C3" t="s">
        <v>64</v>
      </c>
      <c r="G3" s="22"/>
      <c r="K3" s="25"/>
      <c r="O3" s="22"/>
    </row>
    <row r="4" spans="1:20" x14ac:dyDescent="0.2">
      <c r="D4" s="2"/>
      <c r="E4" s="2"/>
      <c r="F4" s="2" t="s">
        <v>30</v>
      </c>
      <c r="G4" s="22"/>
      <c r="H4" s="29"/>
      <c r="I4" s="29"/>
      <c r="J4" s="29" t="s">
        <v>30</v>
      </c>
      <c r="K4" s="22"/>
      <c r="L4" s="29"/>
      <c r="M4" s="29"/>
      <c r="N4" s="29" t="s">
        <v>30</v>
      </c>
      <c r="O4" s="22"/>
      <c r="P4" s="56" t="s">
        <v>18</v>
      </c>
      <c r="Q4" s="56"/>
      <c r="R4" s="56"/>
      <c r="S4" s="2" t="s">
        <v>22</v>
      </c>
    </row>
    <row r="5" spans="1:20" s="2" customFormat="1" x14ac:dyDescent="0.2">
      <c r="A5" s="2" t="s">
        <v>0</v>
      </c>
      <c r="B5" s="2" t="s">
        <v>1</v>
      </c>
      <c r="C5" s="2" t="s">
        <v>4</v>
      </c>
      <c r="D5" s="29" t="s">
        <v>65</v>
      </c>
      <c r="E5" s="29" t="s">
        <v>43</v>
      </c>
      <c r="F5" s="2" t="s">
        <v>14</v>
      </c>
      <c r="G5" s="23"/>
      <c r="H5" s="29" t="s">
        <v>65</v>
      </c>
      <c r="I5" s="29" t="s">
        <v>43</v>
      </c>
      <c r="J5" s="29" t="s">
        <v>14</v>
      </c>
      <c r="K5" s="23"/>
      <c r="L5" s="29" t="s">
        <v>65</v>
      </c>
      <c r="M5" s="29" t="s">
        <v>43</v>
      </c>
      <c r="N5" s="29" t="s">
        <v>14</v>
      </c>
      <c r="O5" s="23"/>
      <c r="P5" s="2" t="s">
        <v>19</v>
      </c>
      <c r="Q5" s="2" t="s">
        <v>20</v>
      </c>
      <c r="R5" s="2" t="s">
        <v>21</v>
      </c>
      <c r="S5" s="2" t="s">
        <v>9</v>
      </c>
      <c r="T5" s="2" t="s">
        <v>23</v>
      </c>
    </row>
    <row r="6" spans="1:20" x14ac:dyDescent="0.2">
      <c r="G6" s="22"/>
      <c r="K6" s="22"/>
      <c r="O6" s="22"/>
    </row>
    <row r="7" spans="1:20" x14ac:dyDescent="0.2">
      <c r="B7" t="s">
        <v>121</v>
      </c>
      <c r="C7" t="s">
        <v>83</v>
      </c>
      <c r="D7" s="20">
        <v>8.3000000000000007</v>
      </c>
      <c r="E7" s="20">
        <v>4.7</v>
      </c>
      <c r="F7" s="6">
        <f>(D7*0.75)+(E7*0.25)</f>
        <v>7.4</v>
      </c>
      <c r="G7" s="22"/>
      <c r="H7" s="20"/>
      <c r="I7" s="20"/>
      <c r="J7" s="6">
        <f>(H7*0.75)+(I7*0.25)</f>
        <v>0</v>
      </c>
      <c r="K7" s="22"/>
      <c r="L7" s="20"/>
      <c r="M7" s="20"/>
      <c r="N7" s="6">
        <f>(L7*0.75)+(M7*0.25)</f>
        <v>0</v>
      </c>
      <c r="O7" s="22"/>
      <c r="P7" s="6">
        <f>F7</f>
        <v>7.4</v>
      </c>
      <c r="Q7" s="6">
        <f>J7</f>
        <v>0</v>
      </c>
      <c r="R7" s="6">
        <f>N7</f>
        <v>0</v>
      </c>
      <c r="S7" s="6">
        <f>AVERAGE(P7:R7)</f>
        <v>2.4666666666666668</v>
      </c>
    </row>
    <row r="8" spans="1:20" x14ac:dyDescent="0.2">
      <c r="B8" t="s">
        <v>107</v>
      </c>
      <c r="C8" t="s">
        <v>83</v>
      </c>
      <c r="D8" s="20">
        <v>8.3000000000000007</v>
      </c>
      <c r="E8" s="20">
        <v>4.9000000000000004</v>
      </c>
      <c r="F8" s="6">
        <f t="shared" ref="F8:F9" si="0">(D8*0.75)+(E8*0.25)</f>
        <v>7.4500000000000011</v>
      </c>
      <c r="G8" s="22"/>
      <c r="H8" s="20"/>
      <c r="I8" s="20"/>
      <c r="J8" s="6">
        <f t="shared" ref="J8:J9" si="1">(H8*0.75)+(I8*0.25)</f>
        <v>0</v>
      </c>
      <c r="K8" s="22"/>
      <c r="L8" s="20"/>
      <c r="M8" s="20"/>
      <c r="N8" s="6">
        <f t="shared" ref="N8:N9" si="2">(L8*0.75)+(M8*0.25)</f>
        <v>0</v>
      </c>
      <c r="O8" s="22"/>
      <c r="P8" s="6">
        <f t="shared" ref="P8:P9" si="3">F8</f>
        <v>7.4500000000000011</v>
      </c>
      <c r="Q8" s="6">
        <f t="shared" ref="Q8:Q9" si="4">J8</f>
        <v>0</v>
      </c>
      <c r="R8" s="6">
        <f t="shared" ref="R8:R9" si="5">N8</f>
        <v>0</v>
      </c>
      <c r="S8" s="6">
        <f t="shared" ref="S8:S9" si="6">AVERAGE(P8:R8)</f>
        <v>2.4833333333333338</v>
      </c>
    </row>
    <row r="9" spans="1:20" x14ac:dyDescent="0.2">
      <c r="B9" t="s">
        <v>129</v>
      </c>
      <c r="C9" t="s">
        <v>72</v>
      </c>
      <c r="D9" s="20">
        <v>7.2</v>
      </c>
      <c r="E9" s="20">
        <v>3.8</v>
      </c>
      <c r="F9" s="6">
        <f t="shared" si="0"/>
        <v>6.3500000000000005</v>
      </c>
      <c r="G9" s="22"/>
      <c r="H9" s="20"/>
      <c r="I9" s="20"/>
      <c r="J9" s="6">
        <f t="shared" si="1"/>
        <v>0</v>
      </c>
      <c r="K9" s="22"/>
      <c r="L9" s="20"/>
      <c r="M9" s="20"/>
      <c r="N9" s="6">
        <f t="shared" si="2"/>
        <v>0</v>
      </c>
      <c r="O9" s="22"/>
      <c r="P9" s="6">
        <f t="shared" si="3"/>
        <v>6.3500000000000005</v>
      </c>
      <c r="Q9" s="6">
        <f t="shared" si="4"/>
        <v>0</v>
      </c>
      <c r="R9" s="6">
        <f t="shared" si="5"/>
        <v>0</v>
      </c>
      <c r="S9" s="6">
        <f t="shared" si="6"/>
        <v>2.1166666666666667</v>
      </c>
    </row>
    <row r="10" spans="1:20" x14ac:dyDescent="0.2">
      <c r="B10" t="s">
        <v>130</v>
      </c>
      <c r="C10" t="s">
        <v>72</v>
      </c>
      <c r="D10" s="20">
        <v>8.4</v>
      </c>
      <c r="E10" s="20">
        <v>4.7</v>
      </c>
      <c r="F10" s="6">
        <f t="shared" ref="F10:F13" si="7">(D10*0.75)+(E10*0.25)</f>
        <v>7.4750000000000005</v>
      </c>
      <c r="G10" s="22"/>
      <c r="H10" s="20"/>
      <c r="I10" s="20"/>
      <c r="J10" s="6">
        <f t="shared" ref="J10:J13" si="8">(H10*0.75)+(I10*0.25)</f>
        <v>0</v>
      </c>
      <c r="K10" s="22"/>
      <c r="L10" s="20"/>
      <c r="M10" s="20"/>
      <c r="N10" s="6">
        <f t="shared" ref="N10:N13" si="9">(L10*0.75)+(M10*0.25)</f>
        <v>0</v>
      </c>
      <c r="O10" s="22"/>
      <c r="P10" s="6">
        <f t="shared" ref="P10:P13" si="10">F10</f>
        <v>7.4750000000000005</v>
      </c>
      <c r="Q10" s="6">
        <f t="shared" ref="Q10:Q13" si="11">J10</f>
        <v>0</v>
      </c>
      <c r="R10" s="6">
        <f t="shared" ref="R10:R13" si="12">N10</f>
        <v>0</v>
      </c>
      <c r="S10" s="6">
        <f t="shared" ref="S10:S13" si="13">AVERAGE(P10:R10)</f>
        <v>2.4916666666666667</v>
      </c>
    </row>
    <row r="11" spans="1:20" x14ac:dyDescent="0.2">
      <c r="B11" t="s">
        <v>126</v>
      </c>
      <c r="C11" t="s">
        <v>83</v>
      </c>
      <c r="D11" s="54">
        <v>7.9</v>
      </c>
      <c r="E11" s="20">
        <v>7.9</v>
      </c>
      <c r="F11" s="6">
        <f t="shared" si="7"/>
        <v>7.9</v>
      </c>
      <c r="G11" s="22"/>
      <c r="H11" s="20"/>
      <c r="I11" s="20"/>
      <c r="J11" s="6">
        <f t="shared" si="8"/>
        <v>0</v>
      </c>
      <c r="K11" s="22"/>
      <c r="L11" s="20"/>
      <c r="M11" s="20"/>
      <c r="N11" s="6">
        <f t="shared" si="9"/>
        <v>0</v>
      </c>
      <c r="O11" s="22"/>
      <c r="P11" s="6">
        <f t="shared" si="10"/>
        <v>7.9</v>
      </c>
      <c r="Q11" s="6">
        <f t="shared" si="11"/>
        <v>0</v>
      </c>
      <c r="R11" s="6">
        <f t="shared" si="12"/>
        <v>0</v>
      </c>
      <c r="S11" s="6">
        <f t="shared" si="13"/>
        <v>2.6333333333333333</v>
      </c>
    </row>
    <row r="12" spans="1:20" ht="15.75" x14ac:dyDescent="0.25">
      <c r="B12" s="49"/>
      <c r="C12" s="49"/>
      <c r="D12" s="20">
        <v>0</v>
      </c>
      <c r="E12" s="20">
        <v>0</v>
      </c>
      <c r="F12" s="6">
        <f t="shared" si="7"/>
        <v>0</v>
      </c>
      <c r="G12" s="22"/>
      <c r="H12" s="20"/>
      <c r="I12" s="20"/>
      <c r="J12" s="6">
        <f t="shared" si="8"/>
        <v>0</v>
      </c>
      <c r="K12" s="22"/>
      <c r="L12" s="20"/>
      <c r="M12" s="20"/>
      <c r="N12" s="6">
        <f t="shared" si="9"/>
        <v>0</v>
      </c>
      <c r="O12" s="22"/>
      <c r="P12" s="6">
        <f t="shared" si="10"/>
        <v>0</v>
      </c>
      <c r="Q12" s="6">
        <f t="shared" si="11"/>
        <v>0</v>
      </c>
      <c r="R12" s="6">
        <f t="shared" si="12"/>
        <v>0</v>
      </c>
      <c r="S12" s="6">
        <f t="shared" si="13"/>
        <v>0</v>
      </c>
    </row>
    <row r="13" spans="1:20" ht="15.75" x14ac:dyDescent="0.25">
      <c r="B13" s="49"/>
      <c r="C13" s="49"/>
      <c r="D13" s="20">
        <v>0</v>
      </c>
      <c r="E13" s="20">
        <v>0</v>
      </c>
      <c r="F13" s="6">
        <f t="shared" si="7"/>
        <v>0</v>
      </c>
      <c r="G13" s="22"/>
      <c r="H13" s="20"/>
      <c r="I13" s="20"/>
      <c r="J13" s="6">
        <f t="shared" si="8"/>
        <v>0</v>
      </c>
      <c r="K13" s="22"/>
      <c r="L13" s="20"/>
      <c r="M13" s="20"/>
      <c r="N13" s="6">
        <f t="shared" si="9"/>
        <v>0</v>
      </c>
      <c r="O13" s="22"/>
      <c r="P13" s="6">
        <f t="shared" si="10"/>
        <v>0</v>
      </c>
      <c r="Q13" s="6">
        <f t="shared" si="11"/>
        <v>0</v>
      </c>
      <c r="R13" s="6">
        <f t="shared" si="12"/>
        <v>0</v>
      </c>
      <c r="S13" s="6">
        <f t="shared" si="13"/>
        <v>0</v>
      </c>
    </row>
    <row r="19" spans="3:3" ht="15.75" x14ac:dyDescent="0.25">
      <c r="C19" s="47"/>
    </row>
    <row r="20" spans="3:3" ht="15.75" x14ac:dyDescent="0.25">
      <c r="C20" s="47"/>
    </row>
    <row r="21" spans="3:3" ht="15.75" x14ac:dyDescent="0.25">
      <c r="C21" s="47"/>
    </row>
    <row r="22" spans="3:3" ht="15.75" x14ac:dyDescent="0.25">
      <c r="C22" s="47"/>
    </row>
  </sheetData>
  <mergeCells count="1">
    <mergeCell ref="P4:R4"/>
  </mergeCells>
  <phoneticPr fontId="2" type="noConversion"/>
  <pageMargins left="0.75" right="0.75" top="1" bottom="1" header="0.5" footer="0.5"/>
  <pageSetup paperSize="9" scale="95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Open Ind</vt:lpstr>
      <vt:lpstr>Adv Ind</vt:lpstr>
      <vt:lpstr>Inter Ind</vt:lpstr>
      <vt:lpstr>Nov Ind CW</vt:lpstr>
      <vt:lpstr>PreNov Ind CW</vt:lpstr>
      <vt:lpstr>Prel Ind W</vt:lpstr>
      <vt:lpstr>PDD W</vt:lpstr>
      <vt:lpstr>PDD Barrel</vt:lpstr>
      <vt:lpstr>Barrell Ind</vt:lpstr>
      <vt:lpstr>Adv Sq</vt:lpstr>
      <vt:lpstr>Barrel Sq</vt:lpstr>
      <vt:lpstr>Sheet1</vt:lpstr>
      <vt:lpstr>'Adv Sq'!Print_Area</vt:lpstr>
      <vt:lpstr>'Barrel Sq'!Print_Area</vt:lpstr>
      <vt:lpstr>'Barrell Ind'!Print_Area</vt:lpstr>
      <vt:lpstr>'Inter Ind'!Print_Area</vt:lpstr>
      <vt:lpstr>'Nov Ind CW'!Print_Area</vt:lpstr>
      <vt:lpstr>'PDD Barrel'!Print_Area</vt:lpstr>
      <vt:lpstr>'PDD W'!Print_Area</vt:lpstr>
      <vt:lpstr>'Prel Ind W'!Print_Area</vt:lpstr>
      <vt:lpstr>'PreNov Ind CW'!Print_Area</vt:lpstr>
      <vt:lpstr>'Adv Ind'!Print_Titles</vt:lpstr>
      <vt:lpstr>'Adv Sq'!Print_Titles</vt:lpstr>
      <vt:lpstr>'Barrel Sq'!Print_Titles</vt:lpstr>
      <vt:lpstr>'Barrell Ind'!Print_Titles</vt:lpstr>
      <vt:lpstr>'Inter Ind'!Print_Titles</vt:lpstr>
      <vt:lpstr>'Nov Ind CW'!Print_Titles</vt:lpstr>
      <vt:lpstr>'Open Ind'!Print_Titles</vt:lpstr>
      <vt:lpstr>'PDD Barrel'!Print_Titles</vt:lpstr>
      <vt:lpstr>'PDD W'!Print_Titles</vt:lpstr>
      <vt:lpstr>'Prel Ind W'!Print_Titles</vt:lpstr>
      <vt:lpstr>'PreNov Ind CW'!Print_Titles</vt:lpstr>
    </vt:vector>
  </TitlesOfParts>
  <Company>MTA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Denby</dc:creator>
  <cp:lastModifiedBy>David Betts</cp:lastModifiedBy>
  <cp:lastPrinted>2015-04-27T02:07:15Z</cp:lastPrinted>
  <dcterms:created xsi:type="dcterms:W3CDTF">2005-11-26T19:15:05Z</dcterms:created>
  <dcterms:modified xsi:type="dcterms:W3CDTF">2016-06-12T07:20:32Z</dcterms:modified>
</cp:coreProperties>
</file>