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vid\Documents\Vaulting\QLD_Committee\QLD States 2016\"/>
    </mc:Choice>
  </mc:AlternateContent>
  <bookViews>
    <workbookView xWindow="0" yWindow="0" windowWidth="16605" windowHeight="9435" firstSheet="4" activeTab="7"/>
  </bookViews>
  <sheets>
    <sheet name="Class 2 Adv" sheetId="44" r:id="rId1"/>
    <sheet name="Class 3A Inter" sheetId="16" r:id="rId2"/>
    <sheet name=" Novice Class 4A" sheetId="5" r:id="rId3"/>
    <sheet name="Class 10 Pre novice" sheetId="17" r:id="rId4"/>
    <sheet name="Class 11A" sheetId="15" r:id="rId5"/>
    <sheet name="Class 12" sheetId="21" r:id="rId6"/>
    <sheet name="Class 5 PDD" sheetId="40" r:id="rId7"/>
    <sheet name="Class 13" sheetId="43" r:id="rId8"/>
    <sheet name=" Class 14" sheetId="23" r:id="rId9"/>
    <sheet name=" Class 15" sheetId="41" r:id="rId10"/>
    <sheet name=" Class 16" sheetId="42" r:id="rId11"/>
    <sheet name="Class 17" sheetId="14" r:id="rId12"/>
  </sheets>
  <definedNames>
    <definedName name="_xlnm.Print_Area" localSheetId="2">' Novice Class 4A'!$BH$1:$BL$10,' Novice Class 4A'!$A$1:$E$10</definedName>
    <definedName name="_xlnm.Print_Area" localSheetId="3">'Class 10 Pre novice'!$BK$1:$BO$7,'Class 10 Pre novice'!$A$1:$E$7</definedName>
    <definedName name="_xlnm.Print_Area" localSheetId="4">'Class 11A'!$BK$1:$BO$16,'Class 11A'!$A$1:$E$16</definedName>
    <definedName name="_xlnm.Print_Area" localSheetId="5">'Class 12'!$U$1:$Y$21,'Class 12'!$A$1:$E$21</definedName>
    <definedName name="_xlnm.Print_Area" localSheetId="0">'Class 2 Adv'!$A$61:$K$70</definedName>
    <definedName name="_xlnm.Print_Area" localSheetId="1">'Class 3A Inter'!$A$18:$N$27</definedName>
    <definedName name="_xlnm.Print_Titles" localSheetId="8">' Class 14'!$A:$C,' Class 14'!$1:$6</definedName>
    <definedName name="_xlnm.Print_Titles" localSheetId="9">' Class 15'!$A:$C,' Class 15'!$1:$6</definedName>
    <definedName name="_xlnm.Print_Titles" localSheetId="10">' Class 16'!$A:$C,' Class 16'!$1:$6</definedName>
    <definedName name="_xlnm.Print_Titles" localSheetId="2">' Novice Class 4A'!$A:$E,' Novice Class 4A'!$1:$6</definedName>
    <definedName name="_xlnm.Print_Titles" localSheetId="3">'Class 10 Pre novice'!$A:$E,'Class 10 Pre novice'!$1:$6</definedName>
    <definedName name="_xlnm.Print_Titles" localSheetId="4">'Class 11A'!$A:$E,'Class 11A'!$1:$6</definedName>
    <definedName name="_xlnm.Print_Titles" localSheetId="5">'Class 12'!$A:$E,'Class 12'!$1:$8</definedName>
    <definedName name="_xlnm.Print_Titles" localSheetId="11">'Class 17'!$A:$C,'Class 17'!$1:$6</definedName>
    <definedName name="_xlnm.Print_Titles" localSheetId="1">'Class 3A Inter'!$A:$E,'Class 3A Inter'!$1:$6</definedName>
  </definedNames>
  <calcPr calcId="171027"/>
</workbook>
</file>

<file path=xl/calcChain.xml><?xml version="1.0" encoding="utf-8"?>
<calcChain xmlns="http://schemas.openxmlformats.org/spreadsheetml/2006/main">
  <c r="I23" i="44" l="1"/>
  <c r="K23" i="44" s="1"/>
  <c r="I22" i="44"/>
  <c r="K22" i="44" s="1"/>
  <c r="AB8" i="44"/>
  <c r="AC8" i="44" s="1"/>
  <c r="O8" i="44"/>
  <c r="P8" i="44" s="1"/>
  <c r="AB7" i="44"/>
  <c r="AC7" i="44" s="1"/>
  <c r="O7" i="44"/>
  <c r="P7" i="44" s="1"/>
  <c r="N20" i="21"/>
  <c r="I58" i="44"/>
  <c r="K58" i="44" s="1"/>
  <c r="AB43" i="44"/>
  <c r="AC43" i="44" s="1"/>
  <c r="O43" i="44"/>
  <c r="P43" i="44" s="1"/>
  <c r="I27" i="44"/>
  <c r="K27" i="44" s="1"/>
  <c r="AB12" i="44"/>
  <c r="AC12" i="44" s="1"/>
  <c r="O12" i="44"/>
  <c r="P12" i="44" s="1"/>
  <c r="AE7" i="44" l="1"/>
  <c r="M22" i="44" s="1"/>
  <c r="AE43" i="44"/>
  <c r="AE12" i="44"/>
  <c r="AE8" i="44"/>
  <c r="M23" i="44" s="1"/>
  <c r="N12" i="42"/>
  <c r="J12" i="42"/>
  <c r="Q12" i="42" s="1"/>
  <c r="F12" i="42"/>
  <c r="P12" i="42" s="1"/>
  <c r="R12" i="42" s="1"/>
  <c r="N10" i="42"/>
  <c r="J10" i="42"/>
  <c r="Q10" i="42" s="1"/>
  <c r="F10" i="42"/>
  <c r="P10" i="42" s="1"/>
  <c r="R10" i="42" s="1"/>
  <c r="N16" i="23"/>
  <c r="J16" i="23"/>
  <c r="Q16" i="23" s="1"/>
  <c r="F16" i="23"/>
  <c r="P16" i="23" s="1"/>
  <c r="R16" i="23" s="1"/>
  <c r="N14" i="23"/>
  <c r="J14" i="23"/>
  <c r="Q14" i="23" s="1"/>
  <c r="F14" i="23"/>
  <c r="P14" i="23" s="1"/>
  <c r="R14" i="23" s="1"/>
  <c r="N12" i="23"/>
  <c r="J12" i="23"/>
  <c r="Q12" i="23" s="1"/>
  <c r="F12" i="23"/>
  <c r="P12" i="23" s="1"/>
  <c r="R12" i="23" s="1"/>
  <c r="N10" i="23"/>
  <c r="J10" i="23"/>
  <c r="Q10" i="23" s="1"/>
  <c r="F10" i="23"/>
  <c r="P10" i="23" s="1"/>
  <c r="R10" i="23" s="1"/>
  <c r="N16" i="43"/>
  <c r="J16" i="43"/>
  <c r="Q16" i="43" s="1"/>
  <c r="F16" i="43"/>
  <c r="P16" i="43" s="1"/>
  <c r="N15" i="43"/>
  <c r="J15" i="43"/>
  <c r="Q15" i="43" s="1"/>
  <c r="F15" i="43"/>
  <c r="P15" i="43" s="1"/>
  <c r="N14" i="43"/>
  <c r="J14" i="43"/>
  <c r="Q14" i="43" s="1"/>
  <c r="F14" i="43"/>
  <c r="P14" i="43" s="1"/>
  <c r="N13" i="43"/>
  <c r="J13" i="43"/>
  <c r="Q13" i="43" s="1"/>
  <c r="F13" i="43"/>
  <c r="P13" i="43" s="1"/>
  <c r="N12" i="43"/>
  <c r="J12" i="43"/>
  <c r="Q12" i="43" s="1"/>
  <c r="F12" i="43"/>
  <c r="P12" i="43" s="1"/>
  <c r="N11" i="43"/>
  <c r="J11" i="43"/>
  <c r="Q11" i="43" s="1"/>
  <c r="F11" i="43"/>
  <c r="P11" i="43" s="1"/>
  <c r="N10" i="43"/>
  <c r="J10" i="43"/>
  <c r="Q10" i="43" s="1"/>
  <c r="F10" i="43"/>
  <c r="P10" i="43" s="1"/>
  <c r="N9" i="43"/>
  <c r="J9" i="43"/>
  <c r="Q9" i="43" s="1"/>
  <c r="F9" i="43"/>
  <c r="P9" i="43" s="1"/>
  <c r="N8" i="43"/>
  <c r="J8" i="43"/>
  <c r="Q8" i="43" s="1"/>
  <c r="F8" i="43"/>
  <c r="P8" i="43" s="1"/>
  <c r="S22" i="21"/>
  <c r="W22" i="21" s="1"/>
  <c r="N22" i="21"/>
  <c r="V22" i="21" s="1"/>
  <c r="I22" i="21"/>
  <c r="U22" i="21" s="1"/>
  <c r="S20" i="21"/>
  <c r="W20" i="21" s="1"/>
  <c r="V20" i="21"/>
  <c r="I20" i="21"/>
  <c r="U20" i="21" s="1"/>
  <c r="S18" i="21"/>
  <c r="W18" i="21" s="1"/>
  <c r="N18" i="21"/>
  <c r="V18" i="21" s="1"/>
  <c r="I18" i="21"/>
  <c r="U18" i="21" s="1"/>
  <c r="S16" i="21"/>
  <c r="W16" i="21" s="1"/>
  <c r="N16" i="21"/>
  <c r="V16" i="21" s="1"/>
  <c r="I16" i="21"/>
  <c r="U16" i="21" s="1"/>
  <c r="S14" i="21"/>
  <c r="W14" i="21" s="1"/>
  <c r="N14" i="21"/>
  <c r="V14" i="21" s="1"/>
  <c r="I14" i="21"/>
  <c r="U14" i="21" s="1"/>
  <c r="S12" i="21"/>
  <c r="W12" i="21" s="1"/>
  <c r="N12" i="21"/>
  <c r="V12" i="21" s="1"/>
  <c r="I12" i="21"/>
  <c r="U12" i="21" s="1"/>
  <c r="S10" i="21"/>
  <c r="W10" i="21" s="1"/>
  <c r="N10" i="21"/>
  <c r="V10" i="21" s="1"/>
  <c r="I10" i="21"/>
  <c r="U10" i="21" s="1"/>
  <c r="BH19" i="15"/>
  <c r="AZ19" i="15"/>
  <c r="BA19" i="15" s="1"/>
  <c r="BC19" i="15" s="1"/>
  <c r="BI19" i="15" s="1"/>
  <c r="BM19" i="15" s="1"/>
  <c r="AO19" i="15"/>
  <c r="AG19" i="15"/>
  <c r="AH19" i="15" s="1"/>
  <c r="AJ19" i="15" s="1"/>
  <c r="AP19" i="15" s="1"/>
  <c r="BL19" i="15" s="1"/>
  <c r="V19" i="15"/>
  <c r="N19" i="15"/>
  <c r="O19" i="15" s="1"/>
  <c r="Q19" i="15" s="1"/>
  <c r="BH18" i="15"/>
  <c r="AZ18" i="15"/>
  <c r="BA18" i="15" s="1"/>
  <c r="BC18" i="15" s="1"/>
  <c r="AO18" i="15"/>
  <c r="AG18" i="15"/>
  <c r="AH18" i="15" s="1"/>
  <c r="AJ18" i="15" s="1"/>
  <c r="V18" i="15"/>
  <c r="N18" i="15"/>
  <c r="O18" i="15" s="1"/>
  <c r="Q18" i="15" s="1"/>
  <c r="BH17" i="15"/>
  <c r="AZ17" i="15"/>
  <c r="BA17" i="15" s="1"/>
  <c r="BC17" i="15" s="1"/>
  <c r="AO17" i="15"/>
  <c r="AG17" i="15"/>
  <c r="AH17" i="15" s="1"/>
  <c r="AJ17" i="15" s="1"/>
  <c r="V17" i="15"/>
  <c r="N17" i="15"/>
  <c r="O17" i="15" s="1"/>
  <c r="Q17" i="15" s="1"/>
  <c r="BH16" i="15"/>
  <c r="AZ16" i="15"/>
  <c r="BA16" i="15" s="1"/>
  <c r="BC16" i="15" s="1"/>
  <c r="AO16" i="15"/>
  <c r="AG16" i="15"/>
  <c r="AH16" i="15" s="1"/>
  <c r="AJ16" i="15" s="1"/>
  <c r="V16" i="15"/>
  <c r="N16" i="15"/>
  <c r="O16" i="15" s="1"/>
  <c r="Q16" i="15" s="1"/>
  <c r="BH15" i="15"/>
  <c r="AZ15" i="15"/>
  <c r="BA15" i="15" s="1"/>
  <c r="BC15" i="15" s="1"/>
  <c r="AO15" i="15"/>
  <c r="AG15" i="15"/>
  <c r="AH15" i="15" s="1"/>
  <c r="AJ15" i="15" s="1"/>
  <c r="V15" i="15"/>
  <c r="N15" i="15"/>
  <c r="O15" i="15" s="1"/>
  <c r="Q15" i="15" s="1"/>
  <c r="BH14" i="15"/>
  <c r="AZ14" i="15"/>
  <c r="BA14" i="15" s="1"/>
  <c r="BC14" i="15" s="1"/>
  <c r="AO14" i="15"/>
  <c r="AG14" i="15"/>
  <c r="AH14" i="15" s="1"/>
  <c r="AJ14" i="15" s="1"/>
  <c r="V14" i="15"/>
  <c r="N14" i="15"/>
  <c r="O14" i="15" s="1"/>
  <c r="Q14" i="15" s="1"/>
  <c r="BH13" i="15"/>
  <c r="AZ13" i="15"/>
  <c r="BA13" i="15" s="1"/>
  <c r="BC13" i="15" s="1"/>
  <c r="AO13" i="15"/>
  <c r="AG13" i="15"/>
  <c r="AH13" i="15" s="1"/>
  <c r="AJ13" i="15" s="1"/>
  <c r="V13" i="15"/>
  <c r="N13" i="15"/>
  <c r="O13" i="15" s="1"/>
  <c r="Q13" i="15" s="1"/>
  <c r="BH12" i="15"/>
  <c r="AZ12" i="15"/>
  <c r="BA12" i="15" s="1"/>
  <c r="BC12" i="15" s="1"/>
  <c r="AO12" i="15"/>
  <c r="AG12" i="15"/>
  <c r="AH12" i="15" s="1"/>
  <c r="AJ12" i="15" s="1"/>
  <c r="V12" i="15"/>
  <c r="N12" i="15"/>
  <c r="O12" i="15" s="1"/>
  <c r="Q12" i="15" s="1"/>
  <c r="BH11" i="15"/>
  <c r="AZ11" i="15"/>
  <c r="BA11" i="15" s="1"/>
  <c r="BC11" i="15" s="1"/>
  <c r="AO11" i="15"/>
  <c r="AG11" i="15"/>
  <c r="AH11" i="15" s="1"/>
  <c r="AJ11" i="15" s="1"/>
  <c r="V11" i="15"/>
  <c r="N11" i="15"/>
  <c r="O11" i="15" s="1"/>
  <c r="Q11" i="15" s="1"/>
  <c r="BH10" i="15"/>
  <c r="AZ10" i="15"/>
  <c r="BA10" i="15" s="1"/>
  <c r="BC10" i="15" s="1"/>
  <c r="AO10" i="15"/>
  <c r="AG10" i="15"/>
  <c r="AH10" i="15" s="1"/>
  <c r="AJ10" i="15" s="1"/>
  <c r="V10" i="15"/>
  <c r="N10" i="15"/>
  <c r="O10" i="15" s="1"/>
  <c r="Q10" i="15" s="1"/>
  <c r="BH9" i="15"/>
  <c r="AZ9" i="15"/>
  <c r="BA9" i="15" s="1"/>
  <c r="BC9" i="15" s="1"/>
  <c r="AO9" i="15"/>
  <c r="AG9" i="15"/>
  <c r="AH9" i="15" s="1"/>
  <c r="AJ9" i="15" s="1"/>
  <c r="V9" i="15"/>
  <c r="N9" i="15"/>
  <c r="O9" i="15" s="1"/>
  <c r="Q9" i="15" s="1"/>
  <c r="BH8" i="15"/>
  <c r="AZ8" i="15"/>
  <c r="BA8" i="15" s="1"/>
  <c r="BC8" i="15" s="1"/>
  <c r="AO8" i="15"/>
  <c r="AG8" i="15"/>
  <c r="AH8" i="15" s="1"/>
  <c r="AJ8" i="15" s="1"/>
  <c r="V8" i="15"/>
  <c r="N8" i="15"/>
  <c r="O8" i="15" s="1"/>
  <c r="Q8" i="15" s="1"/>
  <c r="BE10" i="5"/>
  <c r="AW10" i="5"/>
  <c r="AX10" i="5" s="1"/>
  <c r="AZ10" i="5" s="1"/>
  <c r="AM10" i="5"/>
  <c r="AE10" i="5"/>
  <c r="AF10" i="5" s="1"/>
  <c r="AH10" i="5" s="1"/>
  <c r="U10" i="5"/>
  <c r="M10" i="5"/>
  <c r="N10" i="5" s="1"/>
  <c r="P10" i="5" s="1"/>
  <c r="BE9" i="5"/>
  <c r="AW9" i="5"/>
  <c r="AX9" i="5" s="1"/>
  <c r="AZ9" i="5" s="1"/>
  <c r="AM9" i="5"/>
  <c r="AE9" i="5"/>
  <c r="AF9" i="5" s="1"/>
  <c r="AH9" i="5" s="1"/>
  <c r="U9" i="5"/>
  <c r="M9" i="5"/>
  <c r="N9" i="5" s="1"/>
  <c r="P9" i="5" s="1"/>
  <c r="BE8" i="5"/>
  <c r="AW8" i="5"/>
  <c r="AX8" i="5" s="1"/>
  <c r="AZ8" i="5" s="1"/>
  <c r="AM8" i="5"/>
  <c r="AE8" i="5"/>
  <c r="AF8" i="5" s="1"/>
  <c r="AH8" i="5" s="1"/>
  <c r="U8" i="5"/>
  <c r="M8" i="5"/>
  <c r="N8" i="5" s="1"/>
  <c r="P8" i="5" s="1"/>
  <c r="O58" i="44" l="1"/>
  <c r="G69" i="44" s="1"/>
  <c r="L58" i="44"/>
  <c r="O22" i="44"/>
  <c r="AP17" i="15"/>
  <c r="BL17" i="15" s="1"/>
  <c r="W18" i="15"/>
  <c r="BK18" i="15" s="1"/>
  <c r="BI18" i="15"/>
  <c r="BM18" i="15" s="1"/>
  <c r="O27" i="44"/>
  <c r="F69" i="44" s="1"/>
  <c r="M27" i="44"/>
  <c r="O23" i="44"/>
  <c r="I69" i="44"/>
  <c r="AN10" i="5"/>
  <c r="BI10" i="5" s="1"/>
  <c r="AN9" i="5"/>
  <c r="BI9" i="5" s="1"/>
  <c r="BI16" i="15"/>
  <c r="BM16" i="15" s="1"/>
  <c r="AP15" i="15"/>
  <c r="BL15" i="15" s="1"/>
  <c r="W15" i="15"/>
  <c r="BK15" i="15" s="1"/>
  <c r="W11" i="15"/>
  <c r="BK11" i="15" s="1"/>
  <c r="AP14" i="15"/>
  <c r="BL14" i="15" s="1"/>
  <c r="W14" i="15"/>
  <c r="BK14" i="15" s="1"/>
  <c r="BI13" i="15"/>
  <c r="BM13" i="15" s="1"/>
  <c r="AP13" i="15"/>
  <c r="BL13" i="15" s="1"/>
  <c r="BI12" i="15"/>
  <c r="BM12" i="15" s="1"/>
  <c r="W12" i="15"/>
  <c r="BK12" i="15" s="1"/>
  <c r="BI15" i="15"/>
  <c r="BM15" i="15" s="1"/>
  <c r="BN15" i="15" s="1"/>
  <c r="AP16" i="15"/>
  <c r="BL16" i="15" s="1"/>
  <c r="W19" i="15"/>
  <c r="BK19" i="15" s="1"/>
  <c r="BN19" i="15" s="1"/>
  <c r="BI11" i="15"/>
  <c r="BM11" i="15" s="1"/>
  <c r="AP18" i="15"/>
  <c r="BL18" i="15" s="1"/>
  <c r="AP12" i="15"/>
  <c r="BL12" i="15" s="1"/>
  <c r="BN12" i="15" s="1"/>
  <c r="W13" i="15"/>
  <c r="BK13" i="15" s="1"/>
  <c r="BN13" i="15" s="1"/>
  <c r="BI14" i="15"/>
  <c r="BM14" i="15" s="1"/>
  <c r="BN14" i="15" s="1"/>
  <c r="W17" i="15"/>
  <c r="BK17" i="15" s="1"/>
  <c r="BI17" i="15"/>
  <c r="BM17" i="15" s="1"/>
  <c r="AP11" i="15"/>
  <c r="BL11" i="15" s="1"/>
  <c r="W16" i="15"/>
  <c r="BK16" i="15" s="1"/>
  <c r="BI8" i="15"/>
  <c r="BM8" i="15" s="1"/>
  <c r="AP8" i="15"/>
  <c r="BL8" i="15" s="1"/>
  <c r="W8" i="15"/>
  <c r="BK8" i="15" s="1"/>
  <c r="BN8" i="15" s="1"/>
  <c r="BI10" i="15"/>
  <c r="BM10" i="15" s="1"/>
  <c r="AP10" i="15"/>
  <c r="BL10" i="15" s="1"/>
  <c r="W10" i="15"/>
  <c r="BK10" i="15" s="1"/>
  <c r="BI9" i="15"/>
  <c r="BM9" i="15" s="1"/>
  <c r="BN9" i="15" s="1"/>
  <c r="AP9" i="15"/>
  <c r="BL9" i="15" s="1"/>
  <c r="W9" i="15"/>
  <c r="BK9" i="15" s="1"/>
  <c r="V9" i="5"/>
  <c r="BH9" i="5" s="1"/>
  <c r="BF10" i="5"/>
  <c r="BJ10" i="5" s="1"/>
  <c r="V10" i="5"/>
  <c r="BH10" i="5" s="1"/>
  <c r="V8" i="5"/>
  <c r="BH8" i="5" s="1"/>
  <c r="AN8" i="5"/>
  <c r="BI8" i="5" s="1"/>
  <c r="BF9" i="5"/>
  <c r="BJ9" i="5" s="1"/>
  <c r="BK9" i="5" s="1"/>
  <c r="BF8" i="5"/>
  <c r="BJ8" i="5" s="1"/>
  <c r="X18" i="21"/>
  <c r="X20" i="21"/>
  <c r="X10" i="21"/>
  <c r="X12" i="21"/>
  <c r="X14" i="21"/>
  <c r="X16" i="21"/>
  <c r="R11" i="43"/>
  <c r="R12" i="43"/>
  <c r="R10" i="43"/>
  <c r="R14" i="43"/>
  <c r="R8" i="43"/>
  <c r="R9" i="43"/>
  <c r="R15" i="43"/>
  <c r="R13" i="43"/>
  <c r="R16" i="43"/>
  <c r="X22" i="21"/>
  <c r="BN17" i="15"/>
  <c r="BN18" i="15"/>
  <c r="BK10" i="5"/>
  <c r="I25" i="16"/>
  <c r="I24" i="16"/>
  <c r="I23" i="16"/>
  <c r="X10" i="16"/>
  <c r="Y10" i="16" s="1"/>
  <c r="N10" i="16"/>
  <c r="O10" i="16" s="1"/>
  <c r="X9" i="16"/>
  <c r="Y9" i="16" s="1"/>
  <c r="N9" i="16"/>
  <c r="O9" i="16" s="1"/>
  <c r="X8" i="16"/>
  <c r="Y8" i="16" s="1"/>
  <c r="N8" i="16"/>
  <c r="O8" i="16" s="1"/>
  <c r="I57" i="44"/>
  <c r="K57" i="44" s="1"/>
  <c r="I56" i="44"/>
  <c r="K56" i="44" s="1"/>
  <c r="I55" i="44"/>
  <c r="K55" i="44" s="1"/>
  <c r="I54" i="44"/>
  <c r="K54" i="44" s="1"/>
  <c r="AB42" i="44"/>
  <c r="AC42" i="44" s="1"/>
  <c r="O42" i="44"/>
  <c r="P42" i="44" s="1"/>
  <c r="AB41" i="44"/>
  <c r="AC41" i="44" s="1"/>
  <c r="O41" i="44"/>
  <c r="P41" i="44" s="1"/>
  <c r="AB40" i="44"/>
  <c r="AC40" i="44" s="1"/>
  <c r="O40" i="44"/>
  <c r="P40" i="44" s="1"/>
  <c r="AB39" i="44"/>
  <c r="AC39" i="44" s="1"/>
  <c r="O39" i="44"/>
  <c r="P39" i="44" s="1"/>
  <c r="I26" i="44"/>
  <c r="K26" i="44" s="1"/>
  <c r="I25" i="44"/>
  <c r="K25" i="44" s="1"/>
  <c r="I24" i="44"/>
  <c r="K24" i="44" s="1"/>
  <c r="F65" i="44"/>
  <c r="AB11" i="44"/>
  <c r="AC11" i="44" s="1"/>
  <c r="O11" i="44"/>
  <c r="P11" i="44" s="1"/>
  <c r="AB10" i="44"/>
  <c r="AC10" i="44" s="1"/>
  <c r="O10" i="44"/>
  <c r="P10" i="44" s="1"/>
  <c r="AB9" i="44"/>
  <c r="AC9" i="44" s="1"/>
  <c r="O9" i="44"/>
  <c r="P9" i="44" s="1"/>
  <c r="AE42" i="44" l="1"/>
  <c r="AE40" i="44"/>
  <c r="BN16" i="15"/>
  <c r="BN11" i="15"/>
  <c r="BN10" i="15"/>
  <c r="BK8" i="5"/>
  <c r="AE11" i="44"/>
  <c r="AE9" i="44"/>
  <c r="AA10" i="16"/>
  <c r="J25" i="16" s="1"/>
  <c r="L25" i="16" s="1"/>
  <c r="AA9" i="16"/>
  <c r="J24" i="16" s="1"/>
  <c r="L24" i="16" s="1"/>
  <c r="AA8" i="16"/>
  <c r="J23" i="16" s="1"/>
  <c r="L23" i="16" s="1"/>
  <c r="AE39" i="44"/>
  <c r="AE41" i="44"/>
  <c r="AE10" i="44"/>
  <c r="I22" i="16"/>
  <c r="I53" i="44"/>
  <c r="K53" i="44" s="1"/>
  <c r="AB38" i="44"/>
  <c r="AC38" i="44" s="1"/>
  <c r="O38" i="44"/>
  <c r="P38" i="44" s="1"/>
  <c r="V32" i="44"/>
  <c r="V1" i="44"/>
  <c r="O54" i="44" l="1"/>
  <c r="G65" i="44" s="1"/>
  <c r="I65" i="44" s="1"/>
  <c r="L54" i="44"/>
  <c r="O24" i="44"/>
  <c r="F66" i="44" s="1"/>
  <c r="M24" i="44"/>
  <c r="O26" i="44"/>
  <c r="F68" i="44" s="1"/>
  <c r="M26" i="44"/>
  <c r="O25" i="44"/>
  <c r="F67" i="44" s="1"/>
  <c r="M25" i="44"/>
  <c r="O55" i="44"/>
  <c r="G66" i="44" s="1"/>
  <c r="L55" i="44"/>
  <c r="O56" i="44"/>
  <c r="G67" i="44" s="1"/>
  <c r="L56" i="44"/>
  <c r="O57" i="44"/>
  <c r="G68" i="44" s="1"/>
  <c r="L57" i="44"/>
  <c r="I68" i="44"/>
  <c r="I67" i="44"/>
  <c r="I66" i="44"/>
  <c r="AE38" i="44"/>
  <c r="N7" i="43"/>
  <c r="J7" i="43"/>
  <c r="Q7" i="43" s="1"/>
  <c r="F7" i="43"/>
  <c r="P7" i="43" s="1"/>
  <c r="S2" i="43"/>
  <c r="S1" i="43"/>
  <c r="O53" i="44" l="1"/>
  <c r="G64" i="44" s="1"/>
  <c r="L53" i="44"/>
  <c r="F64" i="44"/>
  <c r="I64" i="44" s="1"/>
  <c r="R7" i="43"/>
  <c r="N8" i="42"/>
  <c r="J8" i="42"/>
  <c r="Q8" i="42" s="1"/>
  <c r="F8" i="42"/>
  <c r="P8" i="42" s="1"/>
  <c r="R8" i="42" s="1"/>
  <c r="S2" i="42"/>
  <c r="S1" i="42"/>
  <c r="N8" i="41"/>
  <c r="J8" i="41"/>
  <c r="Q8" i="41" s="1"/>
  <c r="F8" i="41"/>
  <c r="P8" i="41" s="1"/>
  <c r="R8" i="41" s="1"/>
  <c r="S2" i="41"/>
  <c r="S1" i="41"/>
  <c r="K11" i="40"/>
  <c r="I9" i="40"/>
  <c r="K9" i="40" s="1"/>
  <c r="M2" i="40"/>
  <c r="M1" i="40"/>
  <c r="AG7" i="17" l="1"/>
  <c r="AH7" i="17" s="1"/>
  <c r="AJ7" i="17" s="1"/>
  <c r="AO7" i="17"/>
  <c r="G14" i="14"/>
  <c r="S14" i="14" s="1"/>
  <c r="L14" i="14"/>
  <c r="T14" i="14" s="1"/>
  <c r="AW7" i="5"/>
  <c r="AX7" i="5" s="1"/>
  <c r="AZ7" i="5" s="1"/>
  <c r="BE7" i="5"/>
  <c r="Q14" i="14"/>
  <c r="F8" i="23"/>
  <c r="P8" i="23" s="1"/>
  <c r="R8" i="23" s="1"/>
  <c r="N8" i="23"/>
  <c r="J8" i="23"/>
  <c r="Q8" i="23" s="1"/>
  <c r="I8" i="21"/>
  <c r="U8" i="21" s="1"/>
  <c r="N8" i="21"/>
  <c r="V8" i="21" s="1"/>
  <c r="S8" i="21"/>
  <c r="W8" i="21" s="1"/>
  <c r="R1" i="21"/>
  <c r="M1" i="21"/>
  <c r="H1" i="21"/>
  <c r="Y2" i="21"/>
  <c r="Y1" i="21"/>
  <c r="N7" i="17"/>
  <c r="O7" i="17" s="1"/>
  <c r="Q7" i="17" s="1"/>
  <c r="V7" i="17"/>
  <c r="AZ7" i="17"/>
  <c r="BA7" i="17" s="1"/>
  <c r="BC7" i="17" s="1"/>
  <c r="BH7" i="17"/>
  <c r="BO2" i="17"/>
  <c r="BO1" i="17"/>
  <c r="AT1" i="17"/>
  <c r="AA1" i="17"/>
  <c r="H1" i="17"/>
  <c r="N7" i="16"/>
  <c r="O7" i="16" s="1"/>
  <c r="X7" i="16"/>
  <c r="Y7" i="16" s="1"/>
  <c r="AB2" i="16"/>
  <c r="AB1" i="16"/>
  <c r="S1" i="16"/>
  <c r="M7" i="5"/>
  <c r="N7" i="5" s="1"/>
  <c r="P7" i="5" s="1"/>
  <c r="U7" i="5"/>
  <c r="AE7" i="5"/>
  <c r="AF7" i="5" s="1"/>
  <c r="AH7" i="5" s="1"/>
  <c r="AM7" i="5"/>
  <c r="BL2" i="5"/>
  <c r="BL1" i="5"/>
  <c r="AR1" i="5"/>
  <c r="Z1" i="5"/>
  <c r="H1" i="5"/>
  <c r="N7" i="15"/>
  <c r="O7" i="15" s="1"/>
  <c r="Q7" i="15" s="1"/>
  <c r="V7" i="15"/>
  <c r="AG7" i="15"/>
  <c r="AH7" i="15" s="1"/>
  <c r="AJ7" i="15" s="1"/>
  <c r="AO7" i="15"/>
  <c r="AZ7" i="15"/>
  <c r="BA7" i="15" s="1"/>
  <c r="BC7" i="15" s="1"/>
  <c r="BH7" i="15"/>
  <c r="BO2" i="15"/>
  <c r="BO1" i="15"/>
  <c r="AT1" i="15"/>
  <c r="AA1" i="15"/>
  <c r="H1" i="15"/>
  <c r="V2" i="14"/>
  <c r="V1" i="14"/>
  <c r="S2" i="23"/>
  <c r="S1" i="23"/>
  <c r="BI7" i="15" l="1"/>
  <c r="BM7" i="15" s="1"/>
  <c r="AA7" i="16"/>
  <c r="J22" i="16" s="1"/>
  <c r="L22" i="16" s="1"/>
  <c r="X8" i="21"/>
  <c r="AP7" i="15"/>
  <c r="BL7" i="15" s="1"/>
  <c r="W7" i="15"/>
  <c r="BK7" i="15" s="1"/>
  <c r="AP7" i="17"/>
  <c r="BL7" i="17" s="1"/>
  <c r="W7" i="17"/>
  <c r="BK7" i="17" s="1"/>
  <c r="BI7" i="17"/>
  <c r="BM7" i="17" s="1"/>
  <c r="BF7" i="5"/>
  <c r="BJ7" i="5" s="1"/>
  <c r="AN7" i="5"/>
  <c r="BI7" i="5" s="1"/>
  <c r="V7" i="5"/>
  <c r="BH7" i="5" s="1"/>
  <c r="U14" i="14"/>
  <c r="BN7" i="17" l="1"/>
  <c r="BN7" i="15"/>
  <c r="BK7" i="5"/>
</calcChain>
</file>

<file path=xl/sharedStrings.xml><?xml version="1.0" encoding="utf-8"?>
<sst xmlns="http://schemas.openxmlformats.org/spreadsheetml/2006/main" count="903" uniqueCount="146">
  <si>
    <t>Judge at A:</t>
  </si>
  <si>
    <t>Judge at B:</t>
  </si>
  <si>
    <t>Judge at C:</t>
  </si>
  <si>
    <t>COMPULSORIES</t>
  </si>
  <si>
    <t>FREESTYLE</t>
  </si>
  <si>
    <t>FINAL</t>
  </si>
  <si>
    <t>No.</t>
  </si>
  <si>
    <t>Vaulter</t>
  </si>
  <si>
    <t>Horse</t>
  </si>
  <si>
    <t>Lunger</t>
  </si>
  <si>
    <t>Club</t>
  </si>
  <si>
    <t>V'ltOn</t>
  </si>
  <si>
    <t>Bas S</t>
  </si>
  <si>
    <t>1/2 Fl</t>
  </si>
  <si>
    <t>Kneel</t>
  </si>
  <si>
    <t>Score</t>
  </si>
  <si>
    <t>Art.</t>
  </si>
  <si>
    <t>Gen Im</t>
  </si>
  <si>
    <t>SCORE</t>
  </si>
  <si>
    <t>A</t>
  </si>
  <si>
    <t>B</t>
  </si>
  <si>
    <t>C</t>
  </si>
  <si>
    <t>Place</t>
  </si>
  <si>
    <t>Ranking</t>
  </si>
  <si>
    <t>D&amp;P</t>
  </si>
  <si>
    <t>Perf</t>
  </si>
  <si>
    <t>Diff.</t>
  </si>
  <si>
    <t>Ex Sc</t>
  </si>
  <si>
    <t>Sub</t>
  </si>
  <si>
    <t>Stand</t>
  </si>
  <si>
    <t>S Bwd</t>
  </si>
  <si>
    <t>S Fwd</t>
  </si>
  <si>
    <t>Mill</t>
  </si>
  <si>
    <t>Flag</t>
  </si>
  <si>
    <t>Judges' Scores</t>
  </si>
  <si>
    <t>TOTAL</t>
  </si>
  <si>
    <t>Actual</t>
  </si>
  <si>
    <t>Plank</t>
  </si>
  <si>
    <t>In Seat</t>
  </si>
  <si>
    <t>Out S</t>
  </si>
  <si>
    <t>V'ltOf</t>
  </si>
  <si>
    <t>Exerc</t>
  </si>
  <si>
    <t>Sw fw</t>
  </si>
  <si>
    <t>1/2 Mill</t>
  </si>
  <si>
    <t>Sw bw</t>
  </si>
  <si>
    <t>Novice Individual</t>
  </si>
  <si>
    <t>Advanced Individual</t>
  </si>
  <si>
    <t>SwOff</t>
  </si>
  <si>
    <t>Preliminary Individual</t>
  </si>
  <si>
    <t>Intermediate Individual</t>
  </si>
  <si>
    <t>Pre-Novice Individual</t>
  </si>
  <si>
    <t>Krystle Lander</t>
  </si>
  <si>
    <t xml:space="preserve">Barrel Squad </t>
  </si>
  <si>
    <t>Tech</t>
  </si>
  <si>
    <t>Art</t>
  </si>
  <si>
    <t>Angie Deeks</t>
  </si>
  <si>
    <t>Class: 11</t>
  </si>
  <si>
    <t>QLD Vaulting Championships 2016</t>
  </si>
  <si>
    <t>Class: 2A</t>
  </si>
  <si>
    <t>EQ Vaulting Committee</t>
  </si>
  <si>
    <t>Class: 3</t>
  </si>
  <si>
    <t>Class: 4</t>
  </si>
  <si>
    <t>Class: 10</t>
  </si>
  <si>
    <t xml:space="preserve">PDD Walk </t>
  </si>
  <si>
    <t>Class: 12</t>
  </si>
  <si>
    <t>Open Pas de Deux Canter</t>
  </si>
  <si>
    <t>Class: 5</t>
  </si>
  <si>
    <t>Class: 17</t>
  </si>
  <si>
    <t>Pas de Deux Barrel Open/Adv/Int</t>
  </si>
  <si>
    <t>Class: 14</t>
  </si>
  <si>
    <t>Class: 15</t>
  </si>
  <si>
    <t>Pas de Deux Barrel Novice</t>
  </si>
  <si>
    <t>Pas de Deux Barrel Prelim / Pre Novice</t>
  </si>
  <si>
    <t>Barrel Individual</t>
  </si>
  <si>
    <t xml:space="preserve">Class: </t>
  </si>
  <si>
    <t>Fassifern</t>
  </si>
  <si>
    <t>Judge B</t>
  </si>
  <si>
    <t>Judge A</t>
  </si>
  <si>
    <t>Judge C</t>
  </si>
  <si>
    <t>Score for</t>
  </si>
  <si>
    <t>Compulsories</t>
  </si>
  <si>
    <t>Total for Round 1</t>
  </si>
  <si>
    <t>COMPULSORIES Round 1</t>
  </si>
  <si>
    <t>FREESTYLE Round 1</t>
  </si>
  <si>
    <t>COMPULSORIES Round 2</t>
  </si>
  <si>
    <t>FREESTYLE Round 2</t>
  </si>
  <si>
    <t>Total for Round 2</t>
  </si>
  <si>
    <t>TOTAL for Round 1 and 2</t>
  </si>
  <si>
    <t>Round 1</t>
  </si>
  <si>
    <t>Round 2</t>
  </si>
  <si>
    <t>Total</t>
  </si>
  <si>
    <t>Compulsory</t>
  </si>
  <si>
    <t>Lucy Betts</t>
  </si>
  <si>
    <t>Kamilaroi Cavalier</t>
  </si>
  <si>
    <t>Melanie Fedrick</t>
  </si>
  <si>
    <t>Jean Betts</t>
  </si>
  <si>
    <t>Gera Grun</t>
  </si>
  <si>
    <t>ELLA Sprins</t>
  </si>
  <si>
    <t>Ludovic</t>
  </si>
  <si>
    <t>Darani Cumming</t>
  </si>
  <si>
    <t>Jerri Dixon</t>
  </si>
  <si>
    <t>Kingfisher</t>
  </si>
  <si>
    <t>Springtime Park Rustic Stomp</t>
  </si>
  <si>
    <t>Tesse Ferguson</t>
  </si>
  <si>
    <t>Anna Betts</t>
  </si>
  <si>
    <t>Edelweiss Pierre</t>
  </si>
  <si>
    <t>Charlotte Lovelock</t>
  </si>
  <si>
    <t>Abigail Bedford</t>
  </si>
  <si>
    <t>Bella Napthali</t>
  </si>
  <si>
    <t>SHVT</t>
  </si>
  <si>
    <t>Sky King Samual</t>
  </si>
  <si>
    <t>Emily Kleier</t>
  </si>
  <si>
    <t>Nicola Barlow</t>
  </si>
  <si>
    <t>BBEC</t>
  </si>
  <si>
    <t>Melissa Stone</t>
  </si>
  <si>
    <t>Judgge B</t>
  </si>
  <si>
    <t>Jazz Heckeroth</t>
  </si>
  <si>
    <t>Racheal Barlow</t>
  </si>
  <si>
    <t>Maleka Mitchell</t>
  </si>
  <si>
    <t>Claire Stevens</t>
  </si>
  <si>
    <t>Lili Tamai</t>
  </si>
  <si>
    <t>Liana Toms</t>
  </si>
  <si>
    <t>Ella Springs</t>
  </si>
  <si>
    <t>Cobbadah Park Xena</t>
  </si>
  <si>
    <t>Wendy Mungomery</t>
  </si>
  <si>
    <t>Lindsey White</t>
  </si>
  <si>
    <t>Lucy Paul</t>
  </si>
  <si>
    <t>Charlotte Robinson</t>
  </si>
  <si>
    <t>Gabby Orrock</t>
  </si>
  <si>
    <t>Kamilaroi Footloose</t>
  </si>
  <si>
    <t>Courtney Slater</t>
  </si>
  <si>
    <t>Tayla Slater</t>
  </si>
  <si>
    <t>Sam Logovik</t>
  </si>
  <si>
    <t>Indipendant</t>
  </si>
  <si>
    <t>Shilah Morris</t>
  </si>
  <si>
    <t>Xavia Ellison</t>
  </si>
  <si>
    <t>Darryn Fedrick</t>
  </si>
  <si>
    <t xml:space="preserve"> Gabby Orrock</t>
  </si>
  <si>
    <t>Taylor Slater</t>
  </si>
  <si>
    <t>McKeira Cumming</t>
  </si>
  <si>
    <t xml:space="preserve">Malecka Mitchell </t>
  </si>
  <si>
    <t xml:space="preserve"> Shilah Morris</t>
  </si>
  <si>
    <t>Freestyle</t>
  </si>
  <si>
    <t>Overall</t>
  </si>
  <si>
    <t>HC</t>
  </si>
  <si>
    <t>Comp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</si>
</sst>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[$-C09]dd\-mmm\-yy;@"/>
    <numFmt numFmtId="165" formatCode="[$-409]h:mm:ss\ AM/PM;@"/>
    <numFmt numFmtId="166" formatCode="0.0"/>
    <numFmt numFmtId="167" formatCode="0.000"/>
  </numFmts>
  <fonts count="1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0"/>
      <name val="Verdana"/>
    </font>
    <font>
      <sz val="12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9" fillId="0" borderId="0"/>
  </cellStyleXfs>
  <cellXfs count="68">
    <xf numFmtId="0" fontId="0" fillId="0" borderId="0" xfId="0"/>
    <xf numFmtId="0" fontId="0" fillId="2" borderId="0" xfId="0" applyFill="1"/>
    <xf numFmtId="0" fontId="0" fillId="3" borderId="0" xfId="0" applyFill="1"/>
    <xf numFmtId="0" fontId="0" fillId="3" borderId="0" xfId="0" applyFill="1" applyAlignment="1"/>
    <xf numFmtId="164" fontId="0" fillId="0" borderId="0" xfId="0" applyNumberFormat="1" applyAlignment="1">
      <alignment horizontal="right"/>
    </xf>
    <xf numFmtId="0" fontId="4" fillId="0" borderId="0" xfId="0" applyFont="1"/>
    <xf numFmtId="165" fontId="0" fillId="0" borderId="0" xfId="0" applyNumberFormat="1" applyAlignment="1">
      <alignment horizontal="right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0" fillId="3" borderId="0" xfId="0" applyFill="1" applyAlignment="1">
      <alignment horizontal="center"/>
    </xf>
    <xf numFmtId="166" fontId="0" fillId="4" borderId="0" xfId="0" applyNumberFormat="1" applyFill="1"/>
    <xf numFmtId="167" fontId="0" fillId="0" borderId="0" xfId="0" applyNumberFormat="1" applyAlignment="1"/>
    <xf numFmtId="166" fontId="0" fillId="2" borderId="0" xfId="0" applyNumberFormat="1" applyFill="1"/>
    <xf numFmtId="167" fontId="0" fillId="2" borderId="0" xfId="0" applyNumberFormat="1" applyFill="1"/>
    <xf numFmtId="167" fontId="0" fillId="0" borderId="0" xfId="0" applyNumberFormat="1"/>
    <xf numFmtId="0" fontId="0" fillId="0" borderId="0" xfId="0" applyAlignment="1"/>
    <xf numFmtId="0" fontId="0" fillId="0" borderId="0" xfId="0" applyFill="1"/>
    <xf numFmtId="166" fontId="0" fillId="0" borderId="0" xfId="0" applyNumberFormat="1"/>
    <xf numFmtId="167" fontId="0" fillId="0" borderId="0" xfId="0" applyNumberFormat="1" applyFill="1"/>
    <xf numFmtId="0" fontId="5" fillId="0" borderId="0" xfId="0" applyFont="1"/>
    <xf numFmtId="0" fontId="0" fillId="0" borderId="0" xfId="0" applyAlignment="1"/>
    <xf numFmtId="0" fontId="5" fillId="0" borderId="0" xfId="0" applyFont="1" applyAlignment="1"/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Alignment="1">
      <alignment horizontal="center"/>
    </xf>
    <xf numFmtId="0" fontId="0" fillId="0" borderId="0" xfId="0" applyAlignment="1"/>
    <xf numFmtId="166" fontId="0" fillId="5" borderId="0" xfId="0" applyNumberFormat="1" applyFill="1"/>
    <xf numFmtId="0" fontId="6" fillId="0" borderId="0" xfId="0" applyFont="1" applyAlignment="1">
      <alignment horizontal="center"/>
    </xf>
    <xf numFmtId="166" fontId="0" fillId="6" borderId="0" xfId="0" applyNumberFormat="1" applyFill="1"/>
    <xf numFmtId="167" fontId="0" fillId="6" borderId="0" xfId="0" applyNumberFormat="1" applyFill="1"/>
    <xf numFmtId="0" fontId="7" fillId="0" borderId="0" xfId="0" applyFont="1"/>
    <xf numFmtId="0" fontId="7" fillId="0" borderId="0" xfId="0" applyFont="1" applyFill="1"/>
    <xf numFmtId="0" fontId="8" fillId="0" borderId="0" xfId="0" applyFont="1"/>
    <xf numFmtId="166" fontId="0" fillId="0" borderId="0" xfId="0" applyNumberFormat="1" applyFill="1"/>
    <xf numFmtId="0" fontId="0" fillId="0" borderId="0" xfId="0" applyAlignment="1">
      <alignment horizontal="center"/>
    </xf>
    <xf numFmtId="166" fontId="5" fillId="4" borderId="0" xfId="0" applyNumberFormat="1" applyFont="1" applyFill="1"/>
    <xf numFmtId="0" fontId="0" fillId="6" borderId="0" xfId="0" applyFill="1"/>
    <xf numFmtId="2" fontId="5" fillId="0" borderId="0" xfId="0" applyNumberFormat="1" applyFont="1"/>
    <xf numFmtId="167" fontId="5" fillId="0" borderId="0" xfId="0" applyNumberFormat="1" applyFont="1" applyFill="1"/>
    <xf numFmtId="0" fontId="5" fillId="2" borderId="0" xfId="0" applyFont="1" applyFill="1"/>
    <xf numFmtId="167" fontId="5" fillId="0" borderId="0" xfId="0" applyNumberFormat="1" applyFont="1"/>
    <xf numFmtId="0" fontId="0" fillId="0" borderId="0" xfId="0" applyAlignment="1">
      <alignment horizontal="center"/>
    </xf>
    <xf numFmtId="0" fontId="5" fillId="0" borderId="0" xfId="0" applyFont="1" applyFill="1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Alignment="1">
      <alignment horizontal="right"/>
    </xf>
    <xf numFmtId="0" fontId="0" fillId="0" borderId="0" xfId="0" applyAlignment="1"/>
    <xf numFmtId="0" fontId="0" fillId="0" borderId="0" xfId="0" applyAlignment="1">
      <alignment horizontal="center"/>
    </xf>
    <xf numFmtId="167" fontId="0" fillId="4" borderId="0" xfId="0" applyNumberFormat="1" applyFill="1"/>
    <xf numFmtId="0" fontId="4" fillId="0" borderId="0" xfId="0" applyFont="1" applyAlignment="1"/>
    <xf numFmtId="2" fontId="0" fillId="0" borderId="0" xfId="0" applyNumberFormat="1"/>
    <xf numFmtId="0" fontId="0" fillId="0" borderId="0" xfId="0" applyAlignment="1"/>
    <xf numFmtId="0" fontId="0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0" fontId="10" fillId="0" borderId="0" xfId="0" applyFont="1"/>
    <xf numFmtId="0" fontId="2" fillId="0" borderId="0" xfId="0" applyFont="1"/>
    <xf numFmtId="0" fontId="1" fillId="0" borderId="0" xfId="0" applyFont="1"/>
    <xf numFmtId="0" fontId="0" fillId="0" borderId="0" xfId="0" applyAlignment="1"/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colors>
    <mruColors>
      <color rgb="FF00FF0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72"/>
  <sheetViews>
    <sheetView topLeftCell="A49" workbookViewId="0">
      <pane xSplit="2" topLeftCell="C1" activePane="topRight" state="frozen"/>
      <selection activeCell="A30" sqref="A30"/>
      <selection pane="topRight" activeCell="A61" sqref="A61:K70"/>
    </sheetView>
  </sheetViews>
  <sheetFormatPr defaultRowHeight="12.75" x14ac:dyDescent="0.2"/>
  <cols>
    <col min="1" max="1" width="5.5703125" customWidth="1"/>
    <col min="2" max="2" width="20.5703125" customWidth="1"/>
    <col min="3" max="3" width="25.5703125" customWidth="1"/>
    <col min="4" max="4" width="15.42578125" customWidth="1"/>
    <col min="5" max="5" width="19.85546875" customWidth="1"/>
    <col min="6" max="6" width="8.42578125" customWidth="1"/>
    <col min="7" max="7" width="7.85546875" customWidth="1"/>
    <col min="8" max="9" width="5.7109375" customWidth="1"/>
    <col min="10" max="10" width="8.28515625" customWidth="1"/>
    <col min="11" max="11" width="7.42578125" customWidth="1"/>
    <col min="12" max="17" width="5.7109375" customWidth="1"/>
    <col min="18" max="19" width="3.140625" customWidth="1"/>
    <col min="20" max="28" width="5.7109375" customWidth="1"/>
    <col min="29" max="29" width="7.85546875" customWidth="1"/>
    <col min="30" max="30" width="3.140625" customWidth="1"/>
    <col min="31" max="32" width="5.7109375" customWidth="1"/>
  </cols>
  <sheetData>
    <row r="1" spans="1:32" x14ac:dyDescent="0.2">
      <c r="A1" t="s">
        <v>59</v>
      </c>
      <c r="E1" s="19"/>
      <c r="F1" s="52" t="s">
        <v>82</v>
      </c>
      <c r="G1" s="47"/>
      <c r="H1" s="47"/>
      <c r="I1" s="49"/>
      <c r="J1" s="49"/>
      <c r="K1" s="49"/>
      <c r="L1" s="49"/>
      <c r="M1" s="49"/>
      <c r="N1" s="49"/>
      <c r="O1" s="47"/>
      <c r="P1" s="47"/>
      <c r="R1" s="1"/>
      <c r="S1" s="2"/>
      <c r="V1" s="65">
        <f>E2</f>
        <v>0</v>
      </c>
      <c r="W1" s="65"/>
      <c r="X1" s="65"/>
      <c r="Y1" s="65"/>
      <c r="Z1" s="65"/>
      <c r="AA1" s="65"/>
      <c r="AB1" s="65"/>
      <c r="AC1" s="65"/>
      <c r="AD1" s="1"/>
    </row>
    <row r="2" spans="1:32" x14ac:dyDescent="0.2">
      <c r="A2" s="5" t="s">
        <v>57</v>
      </c>
      <c r="E2" s="19"/>
      <c r="R2" s="1"/>
      <c r="S2" s="2"/>
      <c r="AD2" s="1"/>
    </row>
    <row r="3" spans="1:32" x14ac:dyDescent="0.2">
      <c r="A3" t="s">
        <v>46</v>
      </c>
      <c r="C3" t="s">
        <v>58</v>
      </c>
      <c r="F3" t="s">
        <v>77</v>
      </c>
      <c r="G3" s="66" t="s">
        <v>76</v>
      </c>
      <c r="H3" s="66"/>
      <c r="I3" s="66"/>
      <c r="J3" s="66"/>
      <c r="K3" s="66"/>
      <c r="L3" s="66"/>
      <c r="M3" s="66"/>
      <c r="N3" s="66"/>
      <c r="O3" s="66"/>
      <c r="R3" s="1"/>
      <c r="S3" s="2"/>
      <c r="T3" s="66" t="s">
        <v>78</v>
      </c>
      <c r="U3" s="66"/>
      <c r="V3" s="66"/>
      <c r="W3" s="66"/>
      <c r="X3" s="66"/>
      <c r="Y3" s="66"/>
      <c r="Z3" s="66"/>
      <c r="AA3" s="66"/>
      <c r="AB3" s="66"/>
      <c r="AD3" s="1"/>
      <c r="AE3" t="s">
        <v>79</v>
      </c>
    </row>
    <row r="4" spans="1:32" x14ac:dyDescent="0.2">
      <c r="F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8"/>
      <c r="S4" s="2"/>
      <c r="T4" s="47"/>
      <c r="U4" s="47"/>
      <c r="V4" s="47"/>
      <c r="W4" s="47"/>
      <c r="X4" s="47"/>
      <c r="Y4" s="47"/>
      <c r="Z4" s="47"/>
      <c r="AA4" s="47"/>
      <c r="AB4" s="47"/>
      <c r="AC4" s="47"/>
      <c r="AD4" s="8"/>
      <c r="AE4" s="47" t="s">
        <v>80</v>
      </c>
      <c r="AF4" s="47"/>
    </row>
    <row r="5" spans="1:32" s="46" customFormat="1" x14ac:dyDescent="0.2">
      <c r="A5" s="46" t="s">
        <v>6</v>
      </c>
      <c r="B5" s="46" t="s">
        <v>7</v>
      </c>
      <c r="C5" s="46" t="s">
        <v>8</v>
      </c>
      <c r="D5" s="46" t="s">
        <v>9</v>
      </c>
      <c r="E5" s="46" t="s">
        <v>10</v>
      </c>
      <c r="F5" s="46" t="s">
        <v>8</v>
      </c>
      <c r="G5" s="46" t="s">
        <v>11</v>
      </c>
      <c r="H5" s="46" t="s">
        <v>12</v>
      </c>
      <c r="I5" s="46" t="s">
        <v>33</v>
      </c>
      <c r="J5" s="46" t="s">
        <v>32</v>
      </c>
      <c r="K5" s="46" t="s">
        <v>31</v>
      </c>
      <c r="L5" s="46" t="s">
        <v>30</v>
      </c>
      <c r="M5" s="46" t="s">
        <v>29</v>
      </c>
      <c r="N5" s="46" t="s">
        <v>47</v>
      </c>
      <c r="O5" s="46" t="s">
        <v>28</v>
      </c>
      <c r="P5" s="46" t="s">
        <v>27</v>
      </c>
      <c r="R5" s="8"/>
      <c r="S5" s="9"/>
      <c r="T5" s="46" t="s">
        <v>11</v>
      </c>
      <c r="U5" s="46" t="s">
        <v>12</v>
      </c>
      <c r="V5" s="46" t="s">
        <v>33</v>
      </c>
      <c r="W5" s="46" t="s">
        <v>32</v>
      </c>
      <c r="X5" s="46" t="s">
        <v>31</v>
      </c>
      <c r="Y5" s="46" t="s">
        <v>30</v>
      </c>
      <c r="Z5" s="46" t="s">
        <v>29</v>
      </c>
      <c r="AA5" s="46" t="s">
        <v>47</v>
      </c>
      <c r="AB5" s="46" t="s">
        <v>28</v>
      </c>
      <c r="AC5" s="46" t="s">
        <v>27</v>
      </c>
      <c r="AD5" s="8"/>
    </row>
    <row r="6" spans="1:32" x14ac:dyDescent="0.2">
      <c r="R6" s="1"/>
      <c r="S6" s="2"/>
      <c r="AD6" s="1"/>
    </row>
    <row r="7" spans="1:32" ht="15" x14ac:dyDescent="0.25">
      <c r="A7" s="55">
        <v>19</v>
      </c>
      <c r="B7" s="56" t="s">
        <v>92</v>
      </c>
      <c r="C7" s="56" t="s">
        <v>93</v>
      </c>
      <c r="D7" s="56" t="s">
        <v>94</v>
      </c>
      <c r="E7" s="56" t="s">
        <v>75</v>
      </c>
      <c r="F7" s="10">
        <v>7.1</v>
      </c>
      <c r="G7" s="10">
        <v>5.8</v>
      </c>
      <c r="H7" s="10">
        <v>6.8</v>
      </c>
      <c r="I7" s="10">
        <v>6.3</v>
      </c>
      <c r="J7" s="10">
        <v>6.8</v>
      </c>
      <c r="K7" s="10">
        <v>5.8</v>
      </c>
      <c r="L7" s="10">
        <v>6</v>
      </c>
      <c r="M7" s="10">
        <v>7.5</v>
      </c>
      <c r="N7" s="10">
        <v>6.3</v>
      </c>
      <c r="O7" s="17">
        <f t="shared" ref="O7" si="0">SUM(G7:N7)</f>
        <v>51.3</v>
      </c>
      <c r="P7" s="18">
        <f t="shared" ref="P7:P8" si="1">O7/8</f>
        <v>6.4124999999999996</v>
      </c>
      <c r="Q7" s="11"/>
      <c r="R7" s="1"/>
      <c r="S7" s="2"/>
      <c r="T7" s="10">
        <v>6.2</v>
      </c>
      <c r="U7" s="10">
        <v>7</v>
      </c>
      <c r="V7" s="10">
        <v>6.6</v>
      </c>
      <c r="W7" s="10">
        <v>6.1</v>
      </c>
      <c r="X7" s="10">
        <v>4.9000000000000004</v>
      </c>
      <c r="Y7" s="10">
        <v>5.0999999999999996</v>
      </c>
      <c r="Z7" s="10">
        <v>7.5</v>
      </c>
      <c r="AA7" s="10">
        <v>6</v>
      </c>
      <c r="AB7" s="17">
        <f t="shared" ref="AB7" si="2">SUM(T7:AA7)</f>
        <v>49.4</v>
      </c>
      <c r="AC7" s="18">
        <f t="shared" ref="AC7:AC8" si="3">AB7/8</f>
        <v>6.1749999999999998</v>
      </c>
      <c r="AD7" s="1"/>
      <c r="AE7" s="51">
        <f>((AC7+P7)*1.5+F7)/4</f>
        <v>6.4953124999999989</v>
      </c>
      <c r="AF7" s="10"/>
    </row>
    <row r="8" spans="1:32" ht="15" x14ac:dyDescent="0.25">
      <c r="A8" s="55">
        <v>18</v>
      </c>
      <c r="B8" s="56" t="s">
        <v>95</v>
      </c>
      <c r="C8" s="56" t="s">
        <v>93</v>
      </c>
      <c r="D8" s="56" t="s">
        <v>94</v>
      </c>
      <c r="E8" s="56" t="s">
        <v>75</v>
      </c>
      <c r="F8" s="10">
        <v>7.1</v>
      </c>
      <c r="G8" s="10">
        <v>5.5</v>
      </c>
      <c r="H8" s="10">
        <v>6.5</v>
      </c>
      <c r="I8" s="10">
        <v>6.3</v>
      </c>
      <c r="J8" s="10">
        <v>6.8</v>
      </c>
      <c r="K8" s="10">
        <v>6.5</v>
      </c>
      <c r="L8" s="10">
        <v>5.5</v>
      </c>
      <c r="M8" s="10">
        <v>5.8</v>
      </c>
      <c r="N8" s="10">
        <v>5.5</v>
      </c>
      <c r="O8" s="17">
        <f t="shared" ref="O8" si="4">SUM(G8:N8)</f>
        <v>48.4</v>
      </c>
      <c r="P8" s="18">
        <f t="shared" si="1"/>
        <v>6.05</v>
      </c>
      <c r="Q8" s="11"/>
      <c r="R8" s="1"/>
      <c r="S8" s="2"/>
      <c r="T8" s="10">
        <v>6.1</v>
      </c>
      <c r="U8" s="10">
        <v>5.5</v>
      </c>
      <c r="V8" s="10">
        <v>5.8</v>
      </c>
      <c r="W8" s="10">
        <v>6</v>
      </c>
      <c r="X8" s="10">
        <v>6.2</v>
      </c>
      <c r="Y8" s="10">
        <v>6</v>
      </c>
      <c r="Z8" s="10">
        <v>6.9</v>
      </c>
      <c r="AA8" s="10">
        <v>5</v>
      </c>
      <c r="AB8" s="17">
        <f t="shared" ref="AB8" si="5">SUM(T8:AA8)</f>
        <v>47.499999999999993</v>
      </c>
      <c r="AC8" s="18">
        <f t="shared" si="3"/>
        <v>5.9374999999999991</v>
      </c>
      <c r="AD8" s="1"/>
      <c r="AE8" s="51">
        <f t="shared" ref="AE8" si="6">((AC8+P8)*1.5+F8)/4</f>
        <v>6.2703124999999993</v>
      </c>
      <c r="AF8" s="10"/>
    </row>
    <row r="9" spans="1:32" ht="15" x14ac:dyDescent="0.25">
      <c r="A9" s="55">
        <v>13</v>
      </c>
      <c r="B9" s="56" t="s">
        <v>96</v>
      </c>
      <c r="C9" s="56" t="s">
        <v>98</v>
      </c>
      <c r="D9" s="56" t="s">
        <v>99</v>
      </c>
      <c r="E9" s="56" t="s">
        <v>97</v>
      </c>
      <c r="F9" s="10">
        <v>5.6</v>
      </c>
      <c r="G9" s="10">
        <v>6.5</v>
      </c>
      <c r="H9" s="10">
        <v>6.8</v>
      </c>
      <c r="I9" s="10">
        <v>6.3</v>
      </c>
      <c r="J9" s="10">
        <v>7.5</v>
      </c>
      <c r="K9" s="10">
        <v>5</v>
      </c>
      <c r="L9" s="10">
        <v>5.3</v>
      </c>
      <c r="M9" s="10">
        <v>7</v>
      </c>
      <c r="N9" s="10">
        <v>0</v>
      </c>
      <c r="O9" s="17">
        <f t="shared" ref="O9:O11" si="7">SUM(G9:N9)</f>
        <v>44.4</v>
      </c>
      <c r="P9" s="18">
        <f t="shared" ref="P9:P11" si="8">O9/8</f>
        <v>5.55</v>
      </c>
      <c r="Q9" s="11"/>
      <c r="R9" s="1"/>
      <c r="S9" s="2"/>
      <c r="T9" s="10">
        <v>6</v>
      </c>
      <c r="U9" s="10">
        <v>6.5</v>
      </c>
      <c r="V9" s="10">
        <v>6</v>
      </c>
      <c r="W9" s="10">
        <v>6.5</v>
      </c>
      <c r="X9" s="10">
        <v>5.5</v>
      </c>
      <c r="Y9" s="10">
        <v>7</v>
      </c>
      <c r="Z9" s="10">
        <v>8.5</v>
      </c>
      <c r="AA9" s="10">
        <v>0</v>
      </c>
      <c r="AB9" s="17">
        <f t="shared" ref="AB9:AB11" si="9">SUM(T9:AA9)</f>
        <v>46</v>
      </c>
      <c r="AC9" s="18">
        <f t="shared" ref="AC9:AC11" si="10">AB9/8</f>
        <v>5.75</v>
      </c>
      <c r="AD9" s="1"/>
      <c r="AE9" s="51">
        <f t="shared" ref="AE9:AE11" si="11">((AC9+P9)*1.5+F9)/4</f>
        <v>5.6375000000000011</v>
      </c>
    </row>
    <row r="10" spans="1:32" ht="15" x14ac:dyDescent="0.25">
      <c r="A10" s="55">
        <v>22</v>
      </c>
      <c r="B10" s="56" t="s">
        <v>100</v>
      </c>
      <c r="C10" s="56" t="s">
        <v>102</v>
      </c>
      <c r="D10" s="56" t="s">
        <v>103</v>
      </c>
      <c r="E10" s="56" t="s">
        <v>101</v>
      </c>
      <c r="F10" s="10">
        <v>5.7</v>
      </c>
      <c r="G10" s="10">
        <v>6.3</v>
      </c>
      <c r="H10" s="10">
        <v>6.5</v>
      </c>
      <c r="I10" s="10">
        <v>7</v>
      </c>
      <c r="J10" s="10">
        <v>6.8</v>
      </c>
      <c r="K10" s="10">
        <v>5</v>
      </c>
      <c r="L10" s="10">
        <v>5.3</v>
      </c>
      <c r="M10" s="10">
        <v>6</v>
      </c>
      <c r="N10" s="10">
        <v>6</v>
      </c>
      <c r="O10" s="17">
        <f t="shared" si="7"/>
        <v>48.9</v>
      </c>
      <c r="P10" s="18">
        <f t="shared" si="8"/>
        <v>6.1124999999999998</v>
      </c>
      <c r="Q10" s="11"/>
      <c r="R10" s="1"/>
      <c r="S10" s="2"/>
      <c r="T10" s="10">
        <v>6.5</v>
      </c>
      <c r="U10" s="10">
        <v>8</v>
      </c>
      <c r="V10" s="10">
        <v>7</v>
      </c>
      <c r="W10" s="10">
        <v>5.2</v>
      </c>
      <c r="X10" s="10">
        <v>6</v>
      </c>
      <c r="Y10" s="10">
        <v>5.5</v>
      </c>
      <c r="Z10" s="10">
        <v>5</v>
      </c>
      <c r="AA10" s="10">
        <v>5</v>
      </c>
      <c r="AB10" s="17">
        <f t="shared" si="9"/>
        <v>48.2</v>
      </c>
      <c r="AC10" s="18">
        <f t="shared" si="10"/>
        <v>6.0250000000000004</v>
      </c>
      <c r="AD10" s="1"/>
      <c r="AE10" s="51">
        <f t="shared" si="11"/>
        <v>5.9765624999999991</v>
      </c>
    </row>
    <row r="11" spans="1:32" ht="15" x14ac:dyDescent="0.25">
      <c r="A11" s="55">
        <v>15</v>
      </c>
      <c r="B11" s="56" t="s">
        <v>104</v>
      </c>
      <c r="C11" s="56" t="s">
        <v>105</v>
      </c>
      <c r="D11" s="56" t="s">
        <v>94</v>
      </c>
      <c r="E11" s="56" t="s">
        <v>75</v>
      </c>
      <c r="F11" s="10">
        <v>8.1</v>
      </c>
      <c r="G11" s="10">
        <v>5.8</v>
      </c>
      <c r="H11" s="10">
        <v>6.5</v>
      </c>
      <c r="I11" s="10">
        <v>6.3</v>
      </c>
      <c r="J11" s="10">
        <v>6.8</v>
      </c>
      <c r="K11" s="10">
        <v>6</v>
      </c>
      <c r="L11" s="10">
        <v>5.8</v>
      </c>
      <c r="M11" s="10">
        <v>6.8</v>
      </c>
      <c r="N11" s="10">
        <v>6.3</v>
      </c>
      <c r="O11" s="17">
        <f t="shared" si="7"/>
        <v>50.3</v>
      </c>
      <c r="P11" s="18">
        <f t="shared" si="8"/>
        <v>6.2874999999999996</v>
      </c>
      <c r="Q11" s="11"/>
      <c r="R11" s="1"/>
      <c r="S11" s="2"/>
      <c r="T11" s="10">
        <v>5.5</v>
      </c>
      <c r="U11" s="10">
        <v>6</v>
      </c>
      <c r="V11" s="10">
        <v>5</v>
      </c>
      <c r="W11" s="10">
        <v>6</v>
      </c>
      <c r="X11" s="10">
        <v>5.5</v>
      </c>
      <c r="Y11" s="10">
        <v>5.8</v>
      </c>
      <c r="Z11" s="10">
        <v>7</v>
      </c>
      <c r="AA11" s="10">
        <v>5.5</v>
      </c>
      <c r="AB11" s="17">
        <f t="shared" si="9"/>
        <v>46.3</v>
      </c>
      <c r="AC11" s="18">
        <f t="shared" si="10"/>
        <v>5.7874999999999996</v>
      </c>
      <c r="AD11" s="1"/>
      <c r="AE11" s="51">
        <f t="shared" si="11"/>
        <v>6.5531249999999996</v>
      </c>
    </row>
    <row r="12" spans="1:32" ht="15" x14ac:dyDescent="0.25">
      <c r="A12" s="55">
        <v>28</v>
      </c>
      <c r="B12" s="56" t="s">
        <v>108</v>
      </c>
      <c r="C12" s="56" t="s">
        <v>105</v>
      </c>
      <c r="D12" s="56" t="s">
        <v>94</v>
      </c>
      <c r="E12" s="60" t="s">
        <v>109</v>
      </c>
      <c r="F12" s="10">
        <v>8.1</v>
      </c>
      <c r="G12" s="10">
        <v>5.8</v>
      </c>
      <c r="H12" s="10">
        <v>6.5</v>
      </c>
      <c r="I12" s="10">
        <v>7</v>
      </c>
      <c r="J12" s="10">
        <v>7.5</v>
      </c>
      <c r="K12" s="10">
        <v>5</v>
      </c>
      <c r="L12" s="10">
        <v>6.8</v>
      </c>
      <c r="M12" s="10">
        <v>5.8</v>
      </c>
      <c r="N12" s="10">
        <v>5.3</v>
      </c>
      <c r="O12" s="17">
        <f t="shared" ref="O12" si="12">SUM(G12:N12)</f>
        <v>49.699999999999996</v>
      </c>
      <c r="P12" s="18">
        <f t="shared" ref="P12" si="13">O12/8</f>
        <v>6.2124999999999995</v>
      </c>
      <c r="Q12" s="11"/>
      <c r="R12" s="1"/>
      <c r="S12" s="2"/>
      <c r="T12" s="10">
        <v>5</v>
      </c>
      <c r="U12" s="10">
        <v>5.5</v>
      </c>
      <c r="V12" s="10">
        <v>6.5</v>
      </c>
      <c r="W12" s="10">
        <v>6.2</v>
      </c>
      <c r="X12" s="10">
        <v>6.2</v>
      </c>
      <c r="Y12" s="10">
        <v>6</v>
      </c>
      <c r="Z12" s="10">
        <v>6</v>
      </c>
      <c r="AA12" s="10">
        <v>5.5</v>
      </c>
      <c r="AB12" s="17">
        <f t="shared" ref="AB12" si="14">SUM(T12:AA12)</f>
        <v>46.9</v>
      </c>
      <c r="AC12" s="18">
        <f t="shared" ref="AC12" si="15">AB12/8</f>
        <v>5.8624999999999998</v>
      </c>
      <c r="AD12" s="1"/>
      <c r="AE12" s="51">
        <f t="shared" ref="AE12" si="16">((AC12+P12)*1.5+F12)/4</f>
        <v>6.5531249999999996</v>
      </c>
    </row>
    <row r="16" spans="1:32" x14ac:dyDescent="0.2">
      <c r="F16" s="52" t="s">
        <v>83</v>
      </c>
    </row>
    <row r="18" spans="1:30" x14ac:dyDescent="0.2">
      <c r="F18" t="s">
        <v>77</v>
      </c>
      <c r="G18" s="66" t="s">
        <v>76</v>
      </c>
      <c r="H18" s="66"/>
      <c r="I18" s="66"/>
      <c r="J18" t="s">
        <v>78</v>
      </c>
      <c r="O18" s="5" t="s">
        <v>81</v>
      </c>
    </row>
    <row r="19" spans="1:30" x14ac:dyDescent="0.2">
      <c r="G19" s="49"/>
      <c r="H19" s="49"/>
      <c r="I19" s="49"/>
      <c r="J19" s="47"/>
      <c r="K19" s="61" t="s">
        <v>142</v>
      </c>
      <c r="L19" s="47"/>
      <c r="M19" s="62" t="s">
        <v>91</v>
      </c>
    </row>
    <row r="20" spans="1:30" x14ac:dyDescent="0.2">
      <c r="F20" s="46" t="s">
        <v>8</v>
      </c>
      <c r="G20" s="46" t="s">
        <v>26</v>
      </c>
      <c r="H20" s="46" t="s">
        <v>25</v>
      </c>
      <c r="I20" s="46" t="s">
        <v>24</v>
      </c>
      <c r="J20" s="46" t="s">
        <v>16</v>
      </c>
      <c r="K20" s="46" t="s">
        <v>15</v>
      </c>
      <c r="M20" s="62" t="s">
        <v>15</v>
      </c>
    </row>
    <row r="22" spans="1:30" ht="15" x14ac:dyDescent="0.25">
      <c r="A22" s="55">
        <v>19</v>
      </c>
      <c r="B22" s="56" t="s">
        <v>92</v>
      </c>
      <c r="C22" s="56" t="s">
        <v>93</v>
      </c>
      <c r="D22" s="56" t="s">
        <v>94</v>
      </c>
      <c r="E22" s="56" t="s">
        <v>75</v>
      </c>
      <c r="F22" s="10">
        <v>7</v>
      </c>
      <c r="G22" s="10">
        <v>4</v>
      </c>
      <c r="H22" s="10">
        <v>7.9</v>
      </c>
      <c r="I22" s="17">
        <f t="shared" ref="I22:I23" si="17">(G22*0.3)+(H22*0.7)</f>
        <v>6.73</v>
      </c>
      <c r="J22" s="10">
        <v>7.2</v>
      </c>
      <c r="K22" s="14">
        <f>(J22*0.25)+(I22*0.5)+(F22*0.25)</f>
        <v>6.915</v>
      </c>
      <c r="M22" s="14">
        <f>AE7</f>
        <v>6.4953124999999989</v>
      </c>
      <c r="O22" s="53">
        <f>(AE7+K22)/2</f>
        <v>6.7051562499999999</v>
      </c>
    </row>
    <row r="23" spans="1:30" ht="15" x14ac:dyDescent="0.25">
      <c r="A23" s="55">
        <v>18</v>
      </c>
      <c r="B23" s="56" t="s">
        <v>95</v>
      </c>
      <c r="C23" s="56" t="s">
        <v>93</v>
      </c>
      <c r="D23" s="56" t="s">
        <v>94</v>
      </c>
      <c r="E23" s="56" t="s">
        <v>75</v>
      </c>
      <c r="F23" s="10">
        <v>7.1</v>
      </c>
      <c r="G23" s="10">
        <v>4.5</v>
      </c>
      <c r="H23" s="10">
        <v>7.9</v>
      </c>
      <c r="I23" s="17">
        <f t="shared" si="17"/>
        <v>6.88</v>
      </c>
      <c r="J23" s="10">
        <v>6.6</v>
      </c>
      <c r="K23" s="14">
        <f t="shared" ref="K23" si="18">(J23*0.25)+(I23*0.5)+(F23*0.25)</f>
        <v>6.8650000000000002</v>
      </c>
      <c r="M23" s="14">
        <f t="shared" ref="M23:M27" si="19">AE8</f>
        <v>6.2703124999999993</v>
      </c>
      <c r="O23" s="53">
        <f t="shared" ref="O23" si="20">(AE8+K23)/2</f>
        <v>6.5676562499999998</v>
      </c>
    </row>
    <row r="24" spans="1:30" ht="15" x14ac:dyDescent="0.25">
      <c r="A24" s="55">
        <v>13</v>
      </c>
      <c r="B24" s="56" t="s">
        <v>96</v>
      </c>
      <c r="C24" s="56" t="s">
        <v>98</v>
      </c>
      <c r="D24" s="56" t="s">
        <v>99</v>
      </c>
      <c r="E24" s="56" t="s">
        <v>97</v>
      </c>
      <c r="F24" s="10">
        <v>3.9</v>
      </c>
      <c r="G24" s="10">
        <v>5</v>
      </c>
      <c r="H24" s="10">
        <v>7.3</v>
      </c>
      <c r="I24" s="17">
        <f t="shared" ref="I24:I26" si="21">(G24*0.3)+(H24*0.7)</f>
        <v>6.6099999999999994</v>
      </c>
      <c r="J24" s="10">
        <v>6.2</v>
      </c>
      <c r="K24" s="14">
        <f t="shared" ref="K24:K26" si="22">(J24*0.25)+(I24*0.5)+(F24*0.25)</f>
        <v>5.8299999999999992</v>
      </c>
      <c r="M24" s="14">
        <f t="shared" si="19"/>
        <v>5.6375000000000011</v>
      </c>
      <c r="O24" s="53">
        <f t="shared" ref="O24:O26" si="23">(AE9+K24)/2</f>
        <v>5.7337500000000006</v>
      </c>
    </row>
    <row r="25" spans="1:30" ht="15" x14ac:dyDescent="0.25">
      <c r="A25" s="55">
        <v>22</v>
      </c>
      <c r="B25" s="56" t="s">
        <v>100</v>
      </c>
      <c r="C25" s="56" t="s">
        <v>102</v>
      </c>
      <c r="D25" s="56" t="s">
        <v>103</v>
      </c>
      <c r="E25" s="56" t="s">
        <v>101</v>
      </c>
      <c r="F25" s="10">
        <v>5.2</v>
      </c>
      <c r="G25" s="10">
        <v>4.5</v>
      </c>
      <c r="H25" s="10">
        <v>7.9</v>
      </c>
      <c r="I25" s="17">
        <f t="shared" si="21"/>
        <v>6.88</v>
      </c>
      <c r="J25" s="10">
        <v>5.2</v>
      </c>
      <c r="K25" s="14">
        <f t="shared" si="22"/>
        <v>6.04</v>
      </c>
      <c r="M25" s="14">
        <f t="shared" si="19"/>
        <v>5.9765624999999991</v>
      </c>
      <c r="O25" s="53">
        <f t="shared" si="23"/>
        <v>6.0082812499999996</v>
      </c>
    </row>
    <row r="26" spans="1:30" ht="15" x14ac:dyDescent="0.25">
      <c r="A26" s="55">
        <v>15</v>
      </c>
      <c r="B26" s="56" t="s">
        <v>104</v>
      </c>
      <c r="C26" s="56" t="s">
        <v>105</v>
      </c>
      <c r="D26" s="56" t="s">
        <v>94</v>
      </c>
      <c r="E26" s="56" t="s">
        <v>75</v>
      </c>
      <c r="F26" s="10">
        <v>7.8</v>
      </c>
      <c r="G26" s="10">
        <v>5</v>
      </c>
      <c r="H26" s="10">
        <v>7.9</v>
      </c>
      <c r="I26" s="17">
        <f t="shared" si="21"/>
        <v>7.03</v>
      </c>
      <c r="J26" s="10">
        <v>7.2</v>
      </c>
      <c r="K26" s="14">
        <f t="shared" si="22"/>
        <v>7.2650000000000006</v>
      </c>
      <c r="M26" s="14">
        <f t="shared" si="19"/>
        <v>6.5531249999999996</v>
      </c>
      <c r="O26" s="53">
        <f t="shared" si="23"/>
        <v>6.9090625000000001</v>
      </c>
    </row>
    <row r="27" spans="1:30" ht="15" x14ac:dyDescent="0.25">
      <c r="A27" s="55">
        <v>28</v>
      </c>
      <c r="B27" s="56" t="s">
        <v>108</v>
      </c>
      <c r="C27" s="56" t="s">
        <v>105</v>
      </c>
      <c r="D27" s="56" t="s">
        <v>94</v>
      </c>
      <c r="E27" s="60" t="s">
        <v>109</v>
      </c>
      <c r="F27" s="10">
        <v>7.7</v>
      </c>
      <c r="G27" s="10">
        <v>5</v>
      </c>
      <c r="H27" s="10">
        <v>7.2</v>
      </c>
      <c r="I27" s="17">
        <f t="shared" ref="I27" si="24">(G27*0.3)+(H27*0.7)</f>
        <v>6.54</v>
      </c>
      <c r="J27" s="10">
        <v>8</v>
      </c>
      <c r="K27" s="14">
        <f t="shared" ref="K27" si="25">(J27*0.25)+(I27*0.5)+(F27*0.25)</f>
        <v>7.1949999999999994</v>
      </c>
      <c r="M27" s="14">
        <f t="shared" si="19"/>
        <v>6.5531249999999996</v>
      </c>
      <c r="O27" s="53">
        <f t="shared" ref="O27" si="26">(AE12+K27)/2</f>
        <v>6.8740624999999991</v>
      </c>
    </row>
    <row r="32" spans="1:30" x14ac:dyDescent="0.2">
      <c r="A32" t="s">
        <v>59</v>
      </c>
      <c r="E32" s="19"/>
      <c r="F32" s="52" t="s">
        <v>84</v>
      </c>
      <c r="G32" s="49"/>
      <c r="H32" s="49"/>
      <c r="I32" s="49"/>
      <c r="J32" s="49"/>
      <c r="K32" s="49"/>
      <c r="L32" s="49"/>
      <c r="M32" s="49"/>
      <c r="N32" s="49"/>
      <c r="O32" s="49"/>
      <c r="P32" s="49"/>
      <c r="R32" s="1"/>
      <c r="S32" s="2"/>
      <c r="V32" s="65">
        <f>E33</f>
        <v>0</v>
      </c>
      <c r="W32" s="65"/>
      <c r="X32" s="65"/>
      <c r="Y32" s="65"/>
      <c r="Z32" s="65"/>
      <c r="AA32" s="65"/>
      <c r="AB32" s="65"/>
      <c r="AC32" s="65"/>
      <c r="AD32" s="1"/>
    </row>
    <row r="33" spans="1:32" x14ac:dyDescent="0.2">
      <c r="A33" s="5" t="s">
        <v>57</v>
      </c>
      <c r="E33" s="19"/>
      <c r="R33" s="1"/>
      <c r="S33" s="2"/>
      <c r="AD33" s="1"/>
    </row>
    <row r="34" spans="1:32" x14ac:dyDescent="0.2">
      <c r="A34" t="s">
        <v>46</v>
      </c>
      <c r="C34" t="s">
        <v>58</v>
      </c>
      <c r="F34" t="s">
        <v>77</v>
      </c>
      <c r="G34" s="66" t="s">
        <v>76</v>
      </c>
      <c r="H34" s="66"/>
      <c r="I34" s="66"/>
      <c r="J34" s="66"/>
      <c r="K34" s="66"/>
      <c r="L34" s="66"/>
      <c r="M34" s="66"/>
      <c r="N34" s="66"/>
      <c r="O34" s="66"/>
      <c r="R34" s="1"/>
      <c r="S34" s="2"/>
      <c r="T34" s="66" t="s">
        <v>78</v>
      </c>
      <c r="U34" s="66"/>
      <c r="V34" s="66"/>
      <c r="W34" s="66"/>
      <c r="X34" s="66"/>
      <c r="Y34" s="66"/>
      <c r="Z34" s="66"/>
      <c r="AA34" s="66"/>
      <c r="AB34" s="66"/>
      <c r="AD34" s="1"/>
      <c r="AE34" t="s">
        <v>79</v>
      </c>
    </row>
    <row r="35" spans="1:32" x14ac:dyDescent="0.2">
      <c r="F35" s="49"/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8"/>
      <c r="S35" s="2"/>
      <c r="T35" s="49"/>
      <c r="U35" s="49"/>
      <c r="V35" s="49"/>
      <c r="W35" s="49"/>
      <c r="X35" s="49"/>
      <c r="Y35" s="49"/>
      <c r="Z35" s="49"/>
      <c r="AA35" s="49"/>
      <c r="AB35" s="49"/>
      <c r="AC35" s="49"/>
      <c r="AD35" s="8"/>
      <c r="AE35" s="49" t="s">
        <v>80</v>
      </c>
      <c r="AF35" s="49"/>
    </row>
    <row r="36" spans="1:32" s="50" customFormat="1" x14ac:dyDescent="0.2">
      <c r="A36" s="50" t="s">
        <v>6</v>
      </c>
      <c r="B36" s="50" t="s">
        <v>7</v>
      </c>
      <c r="C36" s="50" t="s">
        <v>8</v>
      </c>
      <c r="D36" s="50" t="s">
        <v>9</v>
      </c>
      <c r="E36" s="50" t="s">
        <v>10</v>
      </c>
      <c r="F36" s="50" t="s">
        <v>8</v>
      </c>
      <c r="G36" s="50" t="s">
        <v>11</v>
      </c>
      <c r="H36" s="50" t="s">
        <v>12</v>
      </c>
      <c r="I36" s="50" t="s">
        <v>33</v>
      </c>
      <c r="J36" s="50" t="s">
        <v>32</v>
      </c>
      <c r="K36" s="50" t="s">
        <v>31</v>
      </c>
      <c r="L36" s="50" t="s">
        <v>30</v>
      </c>
      <c r="M36" s="50" t="s">
        <v>29</v>
      </c>
      <c r="N36" s="50" t="s">
        <v>47</v>
      </c>
      <c r="O36" s="50" t="s">
        <v>28</v>
      </c>
      <c r="P36" s="50" t="s">
        <v>27</v>
      </c>
      <c r="R36" s="8"/>
      <c r="S36" s="9"/>
      <c r="T36" s="50" t="s">
        <v>11</v>
      </c>
      <c r="U36" s="50" t="s">
        <v>12</v>
      </c>
      <c r="V36" s="50" t="s">
        <v>33</v>
      </c>
      <c r="W36" s="50" t="s">
        <v>32</v>
      </c>
      <c r="X36" s="50" t="s">
        <v>31</v>
      </c>
      <c r="Y36" s="50" t="s">
        <v>30</v>
      </c>
      <c r="Z36" s="50" t="s">
        <v>29</v>
      </c>
      <c r="AA36" s="50" t="s">
        <v>47</v>
      </c>
      <c r="AB36" s="50" t="s">
        <v>28</v>
      </c>
      <c r="AC36" s="50" t="s">
        <v>27</v>
      </c>
      <c r="AD36" s="8"/>
    </row>
    <row r="37" spans="1:32" x14ac:dyDescent="0.2">
      <c r="R37" s="1"/>
      <c r="S37" s="2"/>
      <c r="AD37" s="1"/>
    </row>
    <row r="38" spans="1:32" ht="15" x14ac:dyDescent="0.25">
      <c r="A38" s="55">
        <v>19</v>
      </c>
      <c r="B38" s="56" t="s">
        <v>92</v>
      </c>
      <c r="C38" s="56" t="s">
        <v>93</v>
      </c>
      <c r="D38" s="56" t="s">
        <v>94</v>
      </c>
      <c r="E38" s="56" t="s">
        <v>75</v>
      </c>
      <c r="F38" s="10">
        <v>7.1</v>
      </c>
      <c r="G38" s="10">
        <v>6.3</v>
      </c>
      <c r="H38" s="10">
        <v>6.8</v>
      </c>
      <c r="I38" s="10">
        <v>6.5</v>
      </c>
      <c r="J38" s="10">
        <v>6.8</v>
      </c>
      <c r="K38" s="10">
        <v>7.5</v>
      </c>
      <c r="L38" s="10">
        <v>6.5</v>
      </c>
      <c r="M38" s="10">
        <v>8</v>
      </c>
      <c r="N38" s="10">
        <v>6.5</v>
      </c>
      <c r="O38" s="17">
        <f t="shared" ref="O38" si="27">SUM(G38:N38)</f>
        <v>54.900000000000006</v>
      </c>
      <c r="P38" s="18">
        <f t="shared" ref="P38" si="28">O38/8</f>
        <v>6.8625000000000007</v>
      </c>
      <c r="Q38" s="11"/>
      <c r="R38" s="1"/>
      <c r="S38" s="2"/>
      <c r="T38" s="10">
        <v>6.8</v>
      </c>
      <c r="U38" s="10">
        <v>6.8</v>
      </c>
      <c r="V38" s="10">
        <v>7</v>
      </c>
      <c r="W38" s="10">
        <v>7.2</v>
      </c>
      <c r="X38" s="10">
        <v>7.5</v>
      </c>
      <c r="Y38" s="10">
        <v>7.5</v>
      </c>
      <c r="Z38" s="10">
        <v>6.8</v>
      </c>
      <c r="AA38" s="10">
        <v>6.8</v>
      </c>
      <c r="AB38" s="17">
        <f t="shared" ref="AB38" si="29">SUM(T38:AA38)</f>
        <v>56.399999999999991</v>
      </c>
      <c r="AC38" s="18">
        <f t="shared" ref="AC38" si="30">AB38/8</f>
        <v>7.0499999999999989</v>
      </c>
      <c r="AD38" s="1"/>
      <c r="AE38" s="51">
        <f>((AC38+P38)*1.5+F38)/4</f>
        <v>6.9921875</v>
      </c>
      <c r="AF38" s="10"/>
    </row>
    <row r="39" spans="1:32" ht="15" x14ac:dyDescent="0.25">
      <c r="A39" s="55">
        <v>18</v>
      </c>
      <c r="B39" s="56" t="s">
        <v>95</v>
      </c>
      <c r="C39" s="56" t="s">
        <v>93</v>
      </c>
      <c r="D39" s="56" t="s">
        <v>94</v>
      </c>
      <c r="E39" s="56" t="s">
        <v>75</v>
      </c>
      <c r="F39" s="10">
        <v>7</v>
      </c>
      <c r="G39" s="10">
        <v>6.8</v>
      </c>
      <c r="H39" s="10">
        <v>7</v>
      </c>
      <c r="I39" s="10">
        <v>6.5</v>
      </c>
      <c r="J39" s="10">
        <v>6.8</v>
      </c>
      <c r="K39" s="10">
        <v>6.2</v>
      </c>
      <c r="L39" s="10">
        <v>6</v>
      </c>
      <c r="M39" s="10">
        <v>7.2</v>
      </c>
      <c r="N39" s="10">
        <v>5.8</v>
      </c>
      <c r="O39" s="17">
        <f t="shared" ref="O39:O42" si="31">SUM(G39:N39)</f>
        <v>52.300000000000004</v>
      </c>
      <c r="P39" s="18">
        <f t="shared" ref="P39:P42" si="32">O39/8</f>
        <v>6.5375000000000005</v>
      </c>
      <c r="Q39" s="11"/>
      <c r="R39" s="1"/>
      <c r="S39" s="2"/>
      <c r="T39" s="10">
        <v>6.2</v>
      </c>
      <c r="U39" s="10">
        <v>6.5</v>
      </c>
      <c r="V39" s="10">
        <v>6.5</v>
      </c>
      <c r="W39" s="10">
        <v>6.5</v>
      </c>
      <c r="X39" s="10">
        <v>6</v>
      </c>
      <c r="Y39" s="10">
        <v>5.8</v>
      </c>
      <c r="Z39" s="10">
        <v>9</v>
      </c>
      <c r="AA39" s="10">
        <v>5</v>
      </c>
      <c r="AB39" s="17">
        <f t="shared" ref="AB39:AB42" si="33">SUM(T39:AA39)</f>
        <v>51.5</v>
      </c>
      <c r="AC39" s="18">
        <f t="shared" ref="AC39:AC42" si="34">AB39/8</f>
        <v>6.4375</v>
      </c>
      <c r="AD39" s="1"/>
      <c r="AE39" s="51">
        <f t="shared" ref="AE39:AE42" si="35">((AC39+P39)*1.5+F39)/4</f>
        <v>6.6156250000000005</v>
      </c>
      <c r="AF39" s="10"/>
    </row>
    <row r="40" spans="1:32" ht="15" x14ac:dyDescent="0.25">
      <c r="A40" s="55">
        <v>13</v>
      </c>
      <c r="B40" s="56" t="s">
        <v>96</v>
      </c>
      <c r="C40" s="56" t="s">
        <v>98</v>
      </c>
      <c r="D40" s="56" t="s">
        <v>99</v>
      </c>
      <c r="E40" s="56" t="s">
        <v>97</v>
      </c>
      <c r="F40" s="10">
        <v>6.5</v>
      </c>
      <c r="G40" s="10">
        <v>5.0999999999999996</v>
      </c>
      <c r="H40" s="10">
        <v>6</v>
      </c>
      <c r="I40" s="10">
        <v>6.1</v>
      </c>
      <c r="J40" s="10">
        <v>7</v>
      </c>
      <c r="K40" s="10">
        <v>6</v>
      </c>
      <c r="L40" s="10">
        <v>6</v>
      </c>
      <c r="M40" s="10">
        <v>6.1</v>
      </c>
      <c r="N40" s="10">
        <v>0</v>
      </c>
      <c r="O40" s="17">
        <f t="shared" si="31"/>
        <v>42.300000000000004</v>
      </c>
      <c r="P40" s="18">
        <f t="shared" si="32"/>
        <v>5.2875000000000005</v>
      </c>
      <c r="Q40" s="11"/>
      <c r="R40" s="1"/>
      <c r="S40" s="2"/>
      <c r="T40" s="10">
        <v>7.4</v>
      </c>
      <c r="U40" s="10">
        <v>6.8</v>
      </c>
      <c r="V40" s="10">
        <v>6.8</v>
      </c>
      <c r="W40" s="10">
        <v>7.2</v>
      </c>
      <c r="X40" s="10">
        <v>6.8</v>
      </c>
      <c r="Y40" s="10">
        <v>7.2</v>
      </c>
      <c r="Z40" s="10">
        <v>7.2</v>
      </c>
      <c r="AA40" s="10">
        <v>0</v>
      </c>
      <c r="AB40" s="17">
        <f t="shared" si="33"/>
        <v>49.400000000000006</v>
      </c>
      <c r="AC40" s="18">
        <f t="shared" si="34"/>
        <v>6.1750000000000007</v>
      </c>
      <c r="AD40" s="1"/>
      <c r="AE40" s="51">
        <f t="shared" si="35"/>
        <v>5.9234375000000004</v>
      </c>
      <c r="AF40" s="10"/>
    </row>
    <row r="41" spans="1:32" ht="15" x14ac:dyDescent="0.25">
      <c r="A41" s="55">
        <v>22</v>
      </c>
      <c r="B41" s="56" t="s">
        <v>100</v>
      </c>
      <c r="C41" s="56" t="s">
        <v>102</v>
      </c>
      <c r="D41" s="56" t="s">
        <v>103</v>
      </c>
      <c r="E41" s="56" t="s">
        <v>101</v>
      </c>
      <c r="F41" s="10">
        <v>6.5</v>
      </c>
      <c r="G41" s="10">
        <v>5.2</v>
      </c>
      <c r="H41" s="10">
        <v>7.5</v>
      </c>
      <c r="I41" s="10">
        <v>7.5</v>
      </c>
      <c r="J41" s="10">
        <v>4.5</v>
      </c>
      <c r="K41" s="10">
        <v>6.5</v>
      </c>
      <c r="L41" s="10">
        <v>6</v>
      </c>
      <c r="M41" s="10">
        <v>8</v>
      </c>
      <c r="N41" s="10">
        <v>7</v>
      </c>
      <c r="O41" s="17">
        <f t="shared" si="31"/>
        <v>52.2</v>
      </c>
      <c r="P41" s="18">
        <f t="shared" si="32"/>
        <v>6.5250000000000004</v>
      </c>
      <c r="Q41" s="11"/>
      <c r="R41" s="1"/>
      <c r="S41" s="2"/>
      <c r="T41" s="10">
        <v>6.8</v>
      </c>
      <c r="U41" s="10">
        <v>7</v>
      </c>
      <c r="V41" s="10">
        <v>6.5</v>
      </c>
      <c r="W41" s="10">
        <v>4</v>
      </c>
      <c r="X41" s="10">
        <v>6.8</v>
      </c>
      <c r="Y41" s="10">
        <v>6.5</v>
      </c>
      <c r="Z41" s="10">
        <v>7.2</v>
      </c>
      <c r="AA41" s="10">
        <v>5</v>
      </c>
      <c r="AB41" s="17">
        <f t="shared" si="33"/>
        <v>49.800000000000004</v>
      </c>
      <c r="AC41" s="18">
        <f t="shared" si="34"/>
        <v>6.2250000000000005</v>
      </c>
      <c r="AD41" s="1"/>
      <c r="AE41" s="51">
        <f t="shared" si="35"/>
        <v>6.40625</v>
      </c>
      <c r="AF41" s="10"/>
    </row>
    <row r="42" spans="1:32" ht="15" x14ac:dyDescent="0.25">
      <c r="A42" s="55">
        <v>15</v>
      </c>
      <c r="B42" s="56" t="s">
        <v>104</v>
      </c>
      <c r="C42" s="56" t="s">
        <v>105</v>
      </c>
      <c r="D42" s="56" t="s">
        <v>94</v>
      </c>
      <c r="E42" s="56" t="s">
        <v>75</v>
      </c>
      <c r="F42" s="10">
        <v>6.6</v>
      </c>
      <c r="G42" s="10">
        <v>4.5</v>
      </c>
      <c r="H42" s="10">
        <v>5</v>
      </c>
      <c r="I42" s="10">
        <v>5.8</v>
      </c>
      <c r="J42" s="10">
        <v>6.5</v>
      </c>
      <c r="K42" s="10">
        <v>6.8</v>
      </c>
      <c r="L42" s="10">
        <v>6.2</v>
      </c>
      <c r="M42" s="10">
        <v>7.5</v>
      </c>
      <c r="N42" s="10">
        <v>7</v>
      </c>
      <c r="O42" s="17">
        <f t="shared" si="31"/>
        <v>49.300000000000004</v>
      </c>
      <c r="P42" s="18">
        <f t="shared" si="32"/>
        <v>6.1625000000000005</v>
      </c>
      <c r="Q42" s="11"/>
      <c r="R42" s="1"/>
      <c r="S42" s="2"/>
      <c r="T42" s="10">
        <v>6.8</v>
      </c>
      <c r="U42" s="10">
        <v>7</v>
      </c>
      <c r="V42" s="10">
        <v>7.2</v>
      </c>
      <c r="W42" s="10">
        <v>6.8</v>
      </c>
      <c r="X42" s="10">
        <v>5</v>
      </c>
      <c r="Y42" s="10">
        <v>6.2</v>
      </c>
      <c r="Z42" s="10">
        <v>7.8</v>
      </c>
      <c r="AA42" s="10">
        <v>7.5</v>
      </c>
      <c r="AB42" s="17">
        <f t="shared" si="33"/>
        <v>54.3</v>
      </c>
      <c r="AC42" s="18">
        <f t="shared" si="34"/>
        <v>6.7874999999999996</v>
      </c>
      <c r="AD42" s="1"/>
      <c r="AE42" s="51">
        <f t="shared" si="35"/>
        <v>6.5062499999999996</v>
      </c>
      <c r="AF42" s="10"/>
    </row>
    <row r="43" spans="1:32" ht="15" x14ac:dyDescent="0.25">
      <c r="A43" s="55">
        <v>28</v>
      </c>
      <c r="B43" s="56" t="s">
        <v>108</v>
      </c>
      <c r="C43" s="56" t="s">
        <v>105</v>
      </c>
      <c r="D43" s="56" t="s">
        <v>94</v>
      </c>
      <c r="E43" s="60" t="s">
        <v>109</v>
      </c>
      <c r="F43" s="10">
        <v>6.8</v>
      </c>
      <c r="G43" s="10">
        <v>5.0999999999999996</v>
      </c>
      <c r="H43" s="10">
        <v>6</v>
      </c>
      <c r="I43" s="10">
        <v>5.5</v>
      </c>
      <c r="J43" s="10">
        <v>6.2</v>
      </c>
      <c r="K43" s="10">
        <v>6</v>
      </c>
      <c r="L43" s="10">
        <v>6.6</v>
      </c>
      <c r="M43" s="10">
        <v>7.8</v>
      </c>
      <c r="N43" s="10">
        <v>7</v>
      </c>
      <c r="O43" s="17">
        <f t="shared" ref="O43" si="36">SUM(G43:N43)</f>
        <v>50.199999999999996</v>
      </c>
      <c r="P43" s="18">
        <f t="shared" ref="P43" si="37">O43/8</f>
        <v>6.2749999999999995</v>
      </c>
      <c r="Q43" s="11"/>
      <c r="R43" s="1"/>
      <c r="S43" s="2"/>
      <c r="T43" s="10">
        <v>7</v>
      </c>
      <c r="U43" s="10">
        <v>6</v>
      </c>
      <c r="V43" s="10">
        <v>7.2</v>
      </c>
      <c r="W43" s="10">
        <v>7.6</v>
      </c>
      <c r="X43" s="10">
        <v>7.2</v>
      </c>
      <c r="Y43" s="10">
        <v>7.4</v>
      </c>
      <c r="Z43" s="10">
        <v>8</v>
      </c>
      <c r="AA43" s="10">
        <v>7.6</v>
      </c>
      <c r="AB43" s="17">
        <f t="shared" ref="AB43" si="38">SUM(T43:AA43)</f>
        <v>58</v>
      </c>
      <c r="AC43" s="18">
        <f t="shared" ref="AC43" si="39">AB43/8</f>
        <v>7.25</v>
      </c>
      <c r="AD43" s="1"/>
      <c r="AE43" s="51">
        <f t="shared" ref="AE43" si="40">((AC43+P43)*1.5+F43)/4</f>
        <v>6.7718749999999996</v>
      </c>
      <c r="AF43" s="10"/>
    </row>
    <row r="47" spans="1:32" x14ac:dyDescent="0.2">
      <c r="F47" s="52" t="s">
        <v>85</v>
      </c>
    </row>
    <row r="49" spans="1:15" x14ac:dyDescent="0.2">
      <c r="F49" t="s">
        <v>77</v>
      </c>
      <c r="G49" s="66" t="s">
        <v>76</v>
      </c>
      <c r="H49" s="66"/>
      <c r="I49" s="66"/>
      <c r="J49" t="s">
        <v>78</v>
      </c>
      <c r="O49" s="5" t="s">
        <v>86</v>
      </c>
    </row>
    <row r="50" spans="1:15" x14ac:dyDescent="0.2">
      <c r="G50" s="49"/>
      <c r="H50" s="49"/>
      <c r="I50" s="49"/>
      <c r="J50" s="49"/>
      <c r="K50" s="63" t="s">
        <v>142</v>
      </c>
      <c r="L50" s="63" t="s">
        <v>145</v>
      </c>
      <c r="M50" s="50"/>
    </row>
    <row r="51" spans="1:15" x14ac:dyDescent="0.2">
      <c r="F51" s="50" t="s">
        <v>8</v>
      </c>
      <c r="G51" s="50" t="s">
        <v>26</v>
      </c>
      <c r="H51" s="50" t="s">
        <v>25</v>
      </c>
      <c r="I51" s="50" t="s">
        <v>24</v>
      </c>
      <c r="J51" s="50" t="s">
        <v>16</v>
      </c>
      <c r="K51" s="50" t="s">
        <v>15</v>
      </c>
      <c r="L51" s="64" t="s">
        <v>15</v>
      </c>
      <c r="M51" s="50"/>
    </row>
    <row r="53" spans="1:15" ht="15" x14ac:dyDescent="0.25">
      <c r="A53" s="55">
        <v>19</v>
      </c>
      <c r="B53" s="56" t="s">
        <v>92</v>
      </c>
      <c r="C53" s="56" t="s">
        <v>93</v>
      </c>
      <c r="D53" s="56" t="s">
        <v>94</v>
      </c>
      <c r="E53" s="56" t="s">
        <v>75</v>
      </c>
      <c r="F53" s="10">
        <v>6</v>
      </c>
      <c r="G53" s="10">
        <v>7</v>
      </c>
      <c r="H53" s="10">
        <v>7.1</v>
      </c>
      <c r="I53" s="17">
        <f t="shared" ref="I53" si="41">(G53*0.3)+(H53*0.7)</f>
        <v>7.07</v>
      </c>
      <c r="J53" s="10">
        <v>7.2</v>
      </c>
      <c r="K53" s="14">
        <f>(J53*0.25)+(I53*0.5)+(F53*0.25)</f>
        <v>6.835</v>
      </c>
      <c r="L53" s="14">
        <f>AE38</f>
        <v>6.9921875</v>
      </c>
      <c r="M53" s="14"/>
      <c r="O53" s="14">
        <f>(AE38+K53)/2</f>
        <v>6.9135937500000004</v>
      </c>
    </row>
    <row r="54" spans="1:15" ht="15" x14ac:dyDescent="0.25">
      <c r="A54" s="55">
        <v>18</v>
      </c>
      <c r="B54" s="56" t="s">
        <v>95</v>
      </c>
      <c r="C54" s="56" t="s">
        <v>93</v>
      </c>
      <c r="D54" s="56" t="s">
        <v>94</v>
      </c>
      <c r="E54" s="56" t="s">
        <v>75</v>
      </c>
      <c r="F54" s="10">
        <v>6.5</v>
      </c>
      <c r="G54" s="10">
        <v>6.5</v>
      </c>
      <c r="H54" s="10">
        <v>7</v>
      </c>
      <c r="I54" s="17">
        <f t="shared" ref="I54:I57" si="42">(G54*0.3)+(H54*0.7)</f>
        <v>6.85</v>
      </c>
      <c r="J54" s="10">
        <v>6.7</v>
      </c>
      <c r="K54" s="14">
        <f t="shared" ref="K54:K57" si="43">(J54*0.25)+(I54*0.5)+(F54*0.25)</f>
        <v>6.7249999999999996</v>
      </c>
      <c r="L54" s="14">
        <f t="shared" ref="L54:L58" si="44">AE39</f>
        <v>6.6156250000000005</v>
      </c>
      <c r="M54" s="14"/>
      <c r="O54" s="14">
        <f t="shared" ref="O54:O57" si="45">(AE39+K54)/2</f>
        <v>6.6703124999999996</v>
      </c>
    </row>
    <row r="55" spans="1:15" ht="15" x14ac:dyDescent="0.25">
      <c r="A55" s="55">
        <v>13</v>
      </c>
      <c r="B55" s="56" t="s">
        <v>96</v>
      </c>
      <c r="C55" s="56" t="s">
        <v>98</v>
      </c>
      <c r="D55" s="56" t="s">
        <v>99</v>
      </c>
      <c r="E55" s="56" t="s">
        <v>97</v>
      </c>
      <c r="F55" s="10">
        <v>6.1</v>
      </c>
      <c r="G55" s="10">
        <v>3.7</v>
      </c>
      <c r="H55" s="10">
        <v>6.8</v>
      </c>
      <c r="I55" s="17">
        <f t="shared" si="42"/>
        <v>5.87</v>
      </c>
      <c r="J55" s="10">
        <v>6.5</v>
      </c>
      <c r="K55" s="14">
        <f t="shared" si="43"/>
        <v>6.0850000000000009</v>
      </c>
      <c r="L55" s="14">
        <f t="shared" si="44"/>
        <v>5.9234375000000004</v>
      </c>
      <c r="M55" s="14"/>
      <c r="O55" s="14">
        <f t="shared" si="45"/>
        <v>6.0042187500000006</v>
      </c>
    </row>
    <row r="56" spans="1:15" ht="15" x14ac:dyDescent="0.25">
      <c r="A56" s="55">
        <v>22</v>
      </c>
      <c r="B56" s="56" t="s">
        <v>100</v>
      </c>
      <c r="C56" s="56" t="s">
        <v>102</v>
      </c>
      <c r="D56" s="56" t="s">
        <v>103</v>
      </c>
      <c r="E56" s="56" t="s">
        <v>101</v>
      </c>
      <c r="F56" s="10">
        <v>6.1</v>
      </c>
      <c r="G56" s="10">
        <v>3.1</v>
      </c>
      <c r="H56" s="10">
        <v>6</v>
      </c>
      <c r="I56" s="17">
        <f t="shared" si="42"/>
        <v>5.129999999999999</v>
      </c>
      <c r="J56" s="10">
        <v>6.1</v>
      </c>
      <c r="K56" s="14">
        <f t="shared" si="43"/>
        <v>5.6150000000000002</v>
      </c>
      <c r="L56" s="14">
        <f t="shared" si="44"/>
        <v>6.40625</v>
      </c>
      <c r="M56" s="14"/>
      <c r="O56" s="14">
        <f t="shared" si="45"/>
        <v>6.0106250000000001</v>
      </c>
    </row>
    <row r="57" spans="1:15" ht="15" x14ac:dyDescent="0.25">
      <c r="A57" s="55">
        <v>15</v>
      </c>
      <c r="B57" s="56" t="s">
        <v>104</v>
      </c>
      <c r="C57" s="56" t="s">
        <v>105</v>
      </c>
      <c r="D57" s="56" t="s">
        <v>94</v>
      </c>
      <c r="E57" s="56" t="s">
        <v>75</v>
      </c>
      <c r="F57" s="10">
        <v>6.6</v>
      </c>
      <c r="G57" s="10">
        <v>5.0999999999999996</v>
      </c>
      <c r="H57" s="10">
        <v>7.1</v>
      </c>
      <c r="I57" s="17">
        <f t="shared" si="42"/>
        <v>6.5</v>
      </c>
      <c r="J57" s="10">
        <v>7.2</v>
      </c>
      <c r="K57" s="14">
        <f t="shared" si="43"/>
        <v>6.6999999999999993</v>
      </c>
      <c r="L57" s="14">
        <f t="shared" si="44"/>
        <v>6.5062499999999996</v>
      </c>
      <c r="M57" s="14"/>
      <c r="O57" s="14">
        <f t="shared" si="45"/>
        <v>6.6031249999999995</v>
      </c>
    </row>
    <row r="58" spans="1:15" ht="15" x14ac:dyDescent="0.25">
      <c r="A58" s="55">
        <v>28</v>
      </c>
      <c r="B58" s="56" t="s">
        <v>108</v>
      </c>
      <c r="C58" s="56" t="s">
        <v>105</v>
      </c>
      <c r="D58" s="56" t="s">
        <v>94</v>
      </c>
      <c r="E58" s="60" t="s">
        <v>109</v>
      </c>
      <c r="F58" s="10">
        <v>6.5</v>
      </c>
      <c r="G58" s="10">
        <v>9.4</v>
      </c>
      <c r="H58" s="10">
        <v>7.9</v>
      </c>
      <c r="I58" s="17">
        <f t="shared" ref="I58" si="46">(G58*0.3)+(H58*0.7)</f>
        <v>8.35</v>
      </c>
      <c r="J58" s="10">
        <v>7.3</v>
      </c>
      <c r="K58" s="14">
        <f t="shared" ref="K58" si="47">(J58*0.25)+(I58*0.5)+(F58*0.25)</f>
        <v>7.625</v>
      </c>
      <c r="L58" s="14">
        <f t="shared" si="44"/>
        <v>6.7718749999999996</v>
      </c>
      <c r="M58" s="14"/>
      <c r="O58" s="14">
        <f t="shared" ref="O58" si="48">(AE43+K58)/2</f>
        <v>7.1984374999999998</v>
      </c>
    </row>
    <row r="61" spans="1:15" x14ac:dyDescent="0.2">
      <c r="F61" s="5" t="s">
        <v>87</v>
      </c>
    </row>
    <row r="63" spans="1:15" x14ac:dyDescent="0.2">
      <c r="F63" s="19" t="s">
        <v>88</v>
      </c>
      <c r="G63" s="19" t="s">
        <v>89</v>
      </c>
      <c r="I63" s="19" t="s">
        <v>90</v>
      </c>
      <c r="J63" s="19" t="s">
        <v>22</v>
      </c>
    </row>
    <row r="64" spans="1:15" ht="15" x14ac:dyDescent="0.25">
      <c r="A64" s="55">
        <v>19</v>
      </c>
      <c r="B64" s="56" t="s">
        <v>92</v>
      </c>
      <c r="C64" s="56" t="s">
        <v>93</v>
      </c>
      <c r="D64" s="56" t="s">
        <v>94</v>
      </c>
      <c r="E64" s="56" t="s">
        <v>75</v>
      </c>
      <c r="F64" s="14">
        <f>O22</f>
        <v>6.7051562499999999</v>
      </c>
      <c r="G64" s="14">
        <f>O53</f>
        <v>6.9135937500000004</v>
      </c>
      <c r="H64" s="14"/>
      <c r="I64" s="14">
        <f>(F64+G64)/2</f>
        <v>6.8093750000000002</v>
      </c>
      <c r="J64">
        <v>2</v>
      </c>
    </row>
    <row r="65" spans="1:10" ht="15" x14ac:dyDescent="0.25">
      <c r="A65" s="55">
        <v>18</v>
      </c>
      <c r="B65" s="56" t="s">
        <v>95</v>
      </c>
      <c r="C65" s="56" t="s">
        <v>93</v>
      </c>
      <c r="D65" s="56" t="s">
        <v>94</v>
      </c>
      <c r="E65" s="56" t="s">
        <v>75</v>
      </c>
      <c r="F65" s="14">
        <f t="shared" ref="F65:F68" si="49">O23</f>
        <v>6.5676562499999998</v>
      </c>
      <c r="G65" s="14">
        <f t="shared" ref="G65:G68" si="50">O54</f>
        <v>6.6703124999999996</v>
      </c>
      <c r="H65" s="14"/>
      <c r="I65" s="14">
        <f t="shared" ref="I65:I68" si="51">(F65+G65)/2</f>
        <v>6.6189843750000001</v>
      </c>
      <c r="J65">
        <v>4</v>
      </c>
    </row>
    <row r="66" spans="1:10" ht="15" x14ac:dyDescent="0.25">
      <c r="A66" s="55">
        <v>13</v>
      </c>
      <c r="B66" s="56" t="s">
        <v>96</v>
      </c>
      <c r="C66" s="56" t="s">
        <v>98</v>
      </c>
      <c r="D66" s="56" t="s">
        <v>99</v>
      </c>
      <c r="E66" s="56" t="s">
        <v>97</v>
      </c>
      <c r="F66" s="14">
        <f t="shared" si="49"/>
        <v>5.7337500000000006</v>
      </c>
      <c r="G66" s="14">
        <f t="shared" si="50"/>
        <v>6.0042187500000006</v>
      </c>
      <c r="H66" s="14"/>
      <c r="I66" s="14">
        <f t="shared" si="51"/>
        <v>5.8689843750000001</v>
      </c>
      <c r="J66">
        <v>6</v>
      </c>
    </row>
    <row r="67" spans="1:10" ht="15" x14ac:dyDescent="0.25">
      <c r="A67" s="55">
        <v>22</v>
      </c>
      <c r="B67" s="56" t="s">
        <v>100</v>
      </c>
      <c r="C67" s="56" t="s">
        <v>102</v>
      </c>
      <c r="D67" s="56" t="s">
        <v>103</v>
      </c>
      <c r="E67" s="56" t="s">
        <v>101</v>
      </c>
      <c r="F67" s="14">
        <f t="shared" si="49"/>
        <v>6.0082812499999996</v>
      </c>
      <c r="G67" s="14">
        <f t="shared" si="50"/>
        <v>6.0106250000000001</v>
      </c>
      <c r="H67" s="14"/>
      <c r="I67" s="14">
        <f t="shared" si="51"/>
        <v>6.0094531250000003</v>
      </c>
      <c r="J67">
        <v>5</v>
      </c>
    </row>
    <row r="68" spans="1:10" ht="15" x14ac:dyDescent="0.25">
      <c r="A68" s="55">
        <v>15</v>
      </c>
      <c r="B68" s="56" t="s">
        <v>104</v>
      </c>
      <c r="C68" s="56" t="s">
        <v>105</v>
      </c>
      <c r="D68" s="56" t="s">
        <v>94</v>
      </c>
      <c r="E68" s="56" t="s">
        <v>75</v>
      </c>
      <c r="F68" s="14">
        <f t="shared" si="49"/>
        <v>6.9090625000000001</v>
      </c>
      <c r="G68" s="14">
        <f t="shared" si="50"/>
        <v>6.6031249999999995</v>
      </c>
      <c r="H68" s="14"/>
      <c r="I68" s="14">
        <f t="shared" si="51"/>
        <v>6.7560937499999998</v>
      </c>
      <c r="J68">
        <v>3</v>
      </c>
    </row>
    <row r="69" spans="1:10" ht="15" x14ac:dyDescent="0.25">
      <c r="A69" s="55">
        <v>28</v>
      </c>
      <c r="B69" s="56" t="s">
        <v>108</v>
      </c>
      <c r="C69" s="56" t="s">
        <v>105</v>
      </c>
      <c r="D69" s="56" t="s">
        <v>94</v>
      </c>
      <c r="E69" s="60" t="s">
        <v>109</v>
      </c>
      <c r="F69" s="14">
        <f t="shared" ref="F69" si="52">O27</f>
        <v>6.8740624999999991</v>
      </c>
      <c r="G69" s="14">
        <f t="shared" ref="G69" si="53">O58</f>
        <v>7.1984374999999998</v>
      </c>
      <c r="H69" s="14"/>
      <c r="I69" s="14">
        <f t="shared" ref="I69" si="54">(F69+G69)/2</f>
        <v>7.036249999999999</v>
      </c>
      <c r="J69">
        <v>1</v>
      </c>
    </row>
    <row r="70" spans="1:10" ht="15" x14ac:dyDescent="0.25">
      <c r="B70" s="55"/>
      <c r="C70" s="56"/>
      <c r="D70" s="56"/>
      <c r="E70" s="56"/>
      <c r="F70" s="56"/>
    </row>
    <row r="71" spans="1:10" ht="15" x14ac:dyDescent="0.25">
      <c r="B71" s="55"/>
      <c r="C71" s="56"/>
      <c r="D71" s="56"/>
      <c r="E71" s="56"/>
      <c r="F71" s="56"/>
    </row>
    <row r="72" spans="1:10" ht="15" x14ac:dyDescent="0.25">
      <c r="B72" s="55"/>
      <c r="C72" s="56"/>
      <c r="D72" s="56"/>
      <c r="E72" s="56"/>
      <c r="F72" s="56"/>
    </row>
  </sheetData>
  <mergeCells count="8">
    <mergeCell ref="V32:AC32"/>
    <mergeCell ref="G34:O34"/>
    <mergeCell ref="T34:AB34"/>
    <mergeCell ref="G49:I49"/>
    <mergeCell ref="V1:AC1"/>
    <mergeCell ref="G3:O3"/>
    <mergeCell ref="T3:AB3"/>
    <mergeCell ref="G18:I18"/>
  </mergeCells>
  <pageMargins left="0.7" right="0.7" top="0.75" bottom="0.75" header="0.3" footer="0.3"/>
  <pageSetup paperSize="9" orientation="landscape" verticalDpi="598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7"/>
  <sheetViews>
    <sheetView workbookViewId="0">
      <selection activeCell="C1" sqref="C1:O1048576"/>
    </sheetView>
  </sheetViews>
  <sheetFormatPr defaultRowHeight="12.75" x14ac:dyDescent="0.2"/>
  <cols>
    <col min="1" max="1" width="5.5703125" customWidth="1"/>
    <col min="2" max="2" width="19.28515625" customWidth="1"/>
    <col min="3" max="3" width="20.28515625" customWidth="1"/>
    <col min="4" max="5" width="5.7109375" customWidth="1"/>
    <col min="6" max="6" width="6.7109375" customWidth="1"/>
    <col min="7" max="7" width="3.140625" customWidth="1"/>
    <col min="8" max="9" width="5.7109375" customWidth="1"/>
    <col min="10" max="10" width="6.7109375" customWidth="1"/>
    <col min="11" max="11" width="3.140625" customWidth="1"/>
    <col min="12" max="13" width="5.7109375" customWidth="1"/>
    <col min="14" max="14" width="6.7109375" customWidth="1"/>
    <col min="15" max="15" width="3.140625" customWidth="1"/>
    <col min="16" max="17" width="6.7109375" customWidth="1"/>
    <col min="18" max="18" width="10.7109375" customWidth="1"/>
    <col min="19" max="19" width="11.42578125" customWidth="1"/>
  </cols>
  <sheetData>
    <row r="1" spans="1:19" x14ac:dyDescent="0.2">
      <c r="A1" t="s">
        <v>59</v>
      </c>
      <c r="D1" t="s">
        <v>0</v>
      </c>
      <c r="F1" s="21"/>
      <c r="G1" s="2"/>
      <c r="H1" t="s">
        <v>1</v>
      </c>
      <c r="J1" s="45"/>
      <c r="K1" s="3"/>
      <c r="L1" t="s">
        <v>2</v>
      </c>
      <c r="N1" s="45"/>
      <c r="O1" s="2"/>
      <c r="S1" s="4">
        <f ca="1">NOW()</f>
        <v>42639.332629629629</v>
      </c>
    </row>
    <row r="2" spans="1:19" x14ac:dyDescent="0.2">
      <c r="A2" s="5" t="s">
        <v>57</v>
      </c>
      <c r="G2" s="2"/>
      <c r="K2" s="3"/>
      <c r="O2" s="2"/>
      <c r="S2" s="6">
        <f ca="1">NOW()</f>
        <v>42639.332629629629</v>
      </c>
    </row>
    <row r="3" spans="1:19" x14ac:dyDescent="0.2">
      <c r="A3" s="19" t="s">
        <v>71</v>
      </c>
      <c r="C3" s="19" t="s">
        <v>70</v>
      </c>
      <c r="G3" s="2"/>
      <c r="K3" s="3"/>
      <c r="O3" s="2"/>
    </row>
    <row r="4" spans="1:19" x14ac:dyDescent="0.2">
      <c r="D4" s="44"/>
      <c r="E4" s="44"/>
      <c r="F4" s="44" t="s">
        <v>5</v>
      </c>
      <c r="G4" s="2"/>
      <c r="H4" s="44"/>
      <c r="I4" s="44"/>
      <c r="J4" s="44" t="s">
        <v>5</v>
      </c>
      <c r="K4" s="2"/>
      <c r="L4" s="44"/>
      <c r="M4" s="44"/>
      <c r="N4" s="44" t="s">
        <v>5</v>
      </c>
      <c r="O4" s="2"/>
      <c r="P4" s="66" t="s">
        <v>34</v>
      </c>
      <c r="Q4" s="66"/>
      <c r="R4" s="44" t="s">
        <v>36</v>
      </c>
    </row>
    <row r="5" spans="1:19" s="44" customFormat="1" x14ac:dyDescent="0.2">
      <c r="A5" s="44" t="s">
        <v>6</v>
      </c>
      <c r="B5" s="44" t="s">
        <v>7</v>
      </c>
      <c r="C5" s="44" t="s">
        <v>10</v>
      </c>
      <c r="D5" s="44" t="s">
        <v>16</v>
      </c>
      <c r="E5" s="44" t="s">
        <v>41</v>
      </c>
      <c r="F5" s="44" t="s">
        <v>18</v>
      </c>
      <c r="G5" s="9"/>
      <c r="H5" s="44" t="s">
        <v>16</v>
      </c>
      <c r="I5" s="44" t="s">
        <v>41</v>
      </c>
      <c r="J5" s="44" t="s">
        <v>18</v>
      </c>
      <c r="K5" s="9"/>
      <c r="L5" s="44" t="s">
        <v>16</v>
      </c>
      <c r="M5" s="44" t="s">
        <v>41</v>
      </c>
      <c r="N5" s="44" t="s">
        <v>18</v>
      </c>
      <c r="O5" s="9"/>
      <c r="P5" s="44" t="s">
        <v>19</v>
      </c>
      <c r="Q5" s="44" t="s">
        <v>20</v>
      </c>
      <c r="R5" s="44" t="s">
        <v>15</v>
      </c>
      <c r="S5" s="44" t="s">
        <v>22</v>
      </c>
    </row>
    <row r="6" spans="1:19" x14ac:dyDescent="0.2">
      <c r="G6" s="2"/>
      <c r="K6" s="2"/>
      <c r="O6" s="2"/>
    </row>
    <row r="7" spans="1:19" x14ac:dyDescent="0.2">
      <c r="A7">
        <v>4</v>
      </c>
      <c r="B7" s="55" t="s">
        <v>140</v>
      </c>
      <c r="C7" t="s">
        <v>113</v>
      </c>
      <c r="D7" s="1"/>
      <c r="E7" s="12"/>
      <c r="F7" s="13"/>
      <c r="G7" s="2"/>
      <c r="H7" s="1"/>
      <c r="I7" s="12"/>
      <c r="J7" s="13"/>
      <c r="K7" s="2"/>
      <c r="L7" s="1"/>
      <c r="M7" s="12"/>
      <c r="N7" s="13"/>
      <c r="O7" s="2"/>
      <c r="P7" s="13"/>
      <c r="Q7" s="13"/>
      <c r="R7" s="13"/>
      <c r="S7" s="1"/>
    </row>
    <row r="8" spans="1:19" x14ac:dyDescent="0.2">
      <c r="A8">
        <v>3</v>
      </c>
      <c r="B8" t="s">
        <v>128</v>
      </c>
      <c r="D8" s="10">
        <v>5.2</v>
      </c>
      <c r="E8" s="10">
        <v>6.6</v>
      </c>
      <c r="F8" s="14">
        <f>(D8*0.25)+(E8*0.75)</f>
        <v>6.2499999999999991</v>
      </c>
      <c r="G8" s="2"/>
      <c r="H8" s="10">
        <v>4.0999999999999996</v>
      </c>
      <c r="I8" s="10">
        <v>7</v>
      </c>
      <c r="J8" s="14">
        <f>(H8*0.25)+(I8*0.75)</f>
        <v>6.2750000000000004</v>
      </c>
      <c r="K8" s="2"/>
      <c r="L8" s="10"/>
      <c r="M8" s="10"/>
      <c r="N8" s="14">
        <f>(L8*0.25)+(M8*0.75)</f>
        <v>0</v>
      </c>
      <c r="O8" s="2"/>
      <c r="P8" s="14">
        <f>F8</f>
        <v>6.2499999999999991</v>
      </c>
      <c r="Q8" s="14">
        <f>J8</f>
        <v>6.2750000000000004</v>
      </c>
      <c r="R8" s="14">
        <f>P8</f>
        <v>6.2499999999999991</v>
      </c>
    </row>
    <row r="16" spans="1:19" x14ac:dyDescent="0.2">
      <c r="A16" s="55"/>
      <c r="C16" s="55"/>
    </row>
    <row r="17" spans="1:3" ht="15" x14ac:dyDescent="0.25">
      <c r="A17" s="55"/>
      <c r="C17" s="59"/>
    </row>
  </sheetData>
  <mergeCells count="1">
    <mergeCell ref="P4:Q4"/>
  </mergeCells>
  <pageMargins left="0.75" right="0.75" top="1" bottom="1" header="0.5" footer="0.5"/>
  <pageSetup paperSize="9" scale="70" orientation="landscape" horizontalDpi="300" verticalDpi="300" r:id="rId1"/>
  <headerFooter alignWithMargins="0">
    <oddFooter>&amp;L&amp;A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7"/>
  <sheetViews>
    <sheetView workbookViewId="0">
      <selection activeCell="C1" sqref="C1:O1048576"/>
    </sheetView>
  </sheetViews>
  <sheetFormatPr defaultRowHeight="12.75" x14ac:dyDescent="0.2"/>
  <cols>
    <col min="1" max="1" width="5.5703125" customWidth="1"/>
    <col min="2" max="2" width="19.28515625" customWidth="1"/>
    <col min="3" max="3" width="20.28515625" customWidth="1"/>
    <col min="4" max="5" width="5.7109375" customWidth="1"/>
    <col min="6" max="6" width="6.7109375" customWidth="1"/>
    <col min="7" max="7" width="3.140625" customWidth="1"/>
    <col min="8" max="9" width="5.7109375" customWidth="1"/>
    <col min="10" max="10" width="6.7109375" customWidth="1"/>
    <col min="11" max="11" width="3.140625" customWidth="1"/>
    <col min="12" max="13" width="5.7109375" customWidth="1"/>
    <col min="14" max="14" width="6.7109375" customWidth="1"/>
    <col min="15" max="15" width="3.140625" customWidth="1"/>
    <col min="16" max="17" width="6.7109375" customWidth="1"/>
    <col min="18" max="18" width="10.7109375" customWidth="1"/>
    <col min="19" max="19" width="11.42578125" customWidth="1"/>
  </cols>
  <sheetData>
    <row r="1" spans="1:19" x14ac:dyDescent="0.2">
      <c r="A1" t="s">
        <v>59</v>
      </c>
      <c r="D1" t="s">
        <v>0</v>
      </c>
      <c r="F1" s="21"/>
      <c r="G1" s="2"/>
      <c r="H1" t="s">
        <v>1</v>
      </c>
      <c r="J1" s="45"/>
      <c r="K1" s="3"/>
      <c r="L1" t="s">
        <v>2</v>
      </c>
      <c r="N1" s="45"/>
      <c r="O1" s="2"/>
      <c r="S1" s="4">
        <f ca="1">NOW()</f>
        <v>42639.332629629629</v>
      </c>
    </row>
    <row r="2" spans="1:19" x14ac:dyDescent="0.2">
      <c r="A2" s="5" t="s">
        <v>57</v>
      </c>
      <c r="G2" s="2"/>
      <c r="K2" s="3"/>
      <c r="O2" s="2"/>
      <c r="S2" s="6">
        <f ca="1">NOW()</f>
        <v>42639.332629629629</v>
      </c>
    </row>
    <row r="3" spans="1:19" x14ac:dyDescent="0.2">
      <c r="A3" s="19" t="s">
        <v>72</v>
      </c>
      <c r="C3" s="19" t="s">
        <v>70</v>
      </c>
      <c r="G3" s="2"/>
      <c r="K3" s="3"/>
      <c r="O3" s="2"/>
    </row>
    <row r="4" spans="1:19" x14ac:dyDescent="0.2">
      <c r="D4" s="44"/>
      <c r="E4" s="44"/>
      <c r="F4" s="44" t="s">
        <v>5</v>
      </c>
      <c r="G4" s="2"/>
      <c r="H4" s="44"/>
      <c r="I4" s="44"/>
      <c r="J4" s="44" t="s">
        <v>5</v>
      </c>
      <c r="K4" s="2"/>
      <c r="L4" s="44"/>
      <c r="M4" s="44"/>
      <c r="N4" s="44" t="s">
        <v>5</v>
      </c>
      <c r="O4" s="2"/>
      <c r="P4" s="66" t="s">
        <v>34</v>
      </c>
      <c r="Q4" s="66"/>
      <c r="R4" s="44" t="s">
        <v>36</v>
      </c>
    </row>
    <row r="5" spans="1:19" s="44" customFormat="1" x14ac:dyDescent="0.2">
      <c r="A5" s="44" t="s">
        <v>6</v>
      </c>
      <c r="B5" s="44" t="s">
        <v>7</v>
      </c>
      <c r="C5" s="44" t="s">
        <v>10</v>
      </c>
      <c r="D5" s="44" t="s">
        <v>16</v>
      </c>
      <c r="E5" s="44" t="s">
        <v>41</v>
      </c>
      <c r="F5" s="44" t="s">
        <v>18</v>
      </c>
      <c r="G5" s="9"/>
      <c r="H5" s="44" t="s">
        <v>16</v>
      </c>
      <c r="I5" s="44" t="s">
        <v>41</v>
      </c>
      <c r="J5" s="44" t="s">
        <v>18</v>
      </c>
      <c r="K5" s="9"/>
      <c r="L5" s="44" t="s">
        <v>16</v>
      </c>
      <c r="M5" s="44" t="s">
        <v>41</v>
      </c>
      <c r="N5" s="44" t="s">
        <v>18</v>
      </c>
      <c r="O5" s="9"/>
      <c r="P5" s="44" t="s">
        <v>19</v>
      </c>
      <c r="Q5" s="44" t="s">
        <v>20</v>
      </c>
      <c r="R5" s="44" t="s">
        <v>15</v>
      </c>
      <c r="S5" s="44" t="s">
        <v>22</v>
      </c>
    </row>
    <row r="6" spans="1:19" x14ac:dyDescent="0.2">
      <c r="G6" s="2"/>
      <c r="K6" s="2"/>
      <c r="O6" s="2"/>
    </row>
    <row r="7" spans="1:19" ht="15" x14ac:dyDescent="0.25">
      <c r="A7">
        <v>23</v>
      </c>
      <c r="B7" s="59" t="s">
        <v>120</v>
      </c>
      <c r="C7" t="s">
        <v>101</v>
      </c>
      <c r="D7" s="1"/>
      <c r="E7" s="12"/>
      <c r="F7" s="13"/>
      <c r="G7" s="2"/>
      <c r="H7" s="1"/>
      <c r="I7" s="12"/>
      <c r="J7" s="13"/>
      <c r="K7" s="2"/>
      <c r="L7" s="1"/>
      <c r="M7" s="12"/>
      <c r="N7" s="13"/>
      <c r="O7" s="2"/>
      <c r="P7" s="13"/>
      <c r="Q7" s="13"/>
      <c r="R7" s="13"/>
      <c r="S7" s="1"/>
    </row>
    <row r="8" spans="1:19" x14ac:dyDescent="0.2">
      <c r="A8">
        <v>24</v>
      </c>
      <c r="B8" t="s">
        <v>141</v>
      </c>
      <c r="D8" s="10">
        <v>6</v>
      </c>
      <c r="E8" s="10">
        <v>7.2</v>
      </c>
      <c r="F8" s="14">
        <f>(D8*0.25)+(E8*0.75)</f>
        <v>6.9</v>
      </c>
      <c r="G8" s="2"/>
      <c r="H8" s="10">
        <v>5.5</v>
      </c>
      <c r="I8" s="10">
        <v>6.2</v>
      </c>
      <c r="J8" s="14">
        <f>(H8*0.25)+(I8*0.75)</f>
        <v>6.0250000000000004</v>
      </c>
      <c r="K8" s="2"/>
      <c r="L8" s="10"/>
      <c r="M8" s="10"/>
      <c r="N8" s="14">
        <f>(L8*0.25)+(M8*0.75)</f>
        <v>0</v>
      </c>
      <c r="O8" s="2"/>
      <c r="P8" s="14">
        <f>F8</f>
        <v>6.9</v>
      </c>
      <c r="Q8" s="14">
        <f>J8</f>
        <v>6.0250000000000004</v>
      </c>
      <c r="R8" s="14">
        <f>P8</f>
        <v>6.9</v>
      </c>
      <c r="S8">
        <v>1</v>
      </c>
    </row>
    <row r="9" spans="1:19" x14ac:dyDescent="0.2">
      <c r="A9">
        <v>1</v>
      </c>
      <c r="B9" s="55" t="s">
        <v>130</v>
      </c>
      <c r="C9" t="s">
        <v>113</v>
      </c>
      <c r="D9" s="1"/>
      <c r="E9" s="12"/>
      <c r="F9" s="13"/>
      <c r="G9" s="2"/>
      <c r="H9" s="1"/>
      <c r="I9" s="12"/>
      <c r="J9" s="13"/>
      <c r="K9" s="2"/>
      <c r="L9" s="1"/>
      <c r="M9" s="12"/>
      <c r="N9" s="13"/>
      <c r="O9" s="2"/>
      <c r="P9" s="13"/>
      <c r="Q9" s="13"/>
      <c r="R9" s="13"/>
      <c r="S9" s="1"/>
    </row>
    <row r="10" spans="1:19" x14ac:dyDescent="0.2">
      <c r="A10">
        <v>7</v>
      </c>
      <c r="B10" t="s">
        <v>138</v>
      </c>
      <c r="D10" s="10">
        <v>6</v>
      </c>
      <c r="E10" s="10">
        <v>7</v>
      </c>
      <c r="F10" s="14">
        <f>(D10*0.25)+(E10*0.75)</f>
        <v>6.75</v>
      </c>
      <c r="G10" s="2"/>
      <c r="H10" s="10">
        <v>4.8</v>
      </c>
      <c r="I10" s="10">
        <v>7.2</v>
      </c>
      <c r="J10" s="14">
        <f>(H10*0.25)+(I10*0.75)</f>
        <v>6.6000000000000005</v>
      </c>
      <c r="K10" s="2"/>
      <c r="L10" s="10"/>
      <c r="M10" s="10"/>
      <c r="N10" s="14">
        <f>(L10*0.25)+(M10*0.75)</f>
        <v>0</v>
      </c>
      <c r="O10" s="2"/>
      <c r="P10" s="14">
        <f>F10</f>
        <v>6.75</v>
      </c>
      <c r="Q10" s="14">
        <f>J10</f>
        <v>6.6000000000000005</v>
      </c>
      <c r="R10" s="14">
        <f>P10</f>
        <v>6.75</v>
      </c>
      <c r="S10">
        <v>2</v>
      </c>
    </row>
    <row r="11" spans="1:19" x14ac:dyDescent="0.2">
      <c r="A11">
        <v>11</v>
      </c>
      <c r="B11" s="55" t="s">
        <v>126</v>
      </c>
      <c r="C11" t="s">
        <v>122</v>
      </c>
      <c r="D11" s="1"/>
      <c r="E11" s="12"/>
      <c r="F11" s="13"/>
      <c r="G11" s="2"/>
      <c r="H11" s="1"/>
      <c r="I11" s="12"/>
      <c r="J11" s="13"/>
      <c r="K11" s="2"/>
      <c r="L11" s="1"/>
      <c r="M11" s="12"/>
      <c r="N11" s="13"/>
      <c r="O11" s="2"/>
      <c r="P11" s="13"/>
      <c r="Q11" s="13"/>
      <c r="R11" s="13"/>
      <c r="S11" s="1"/>
    </row>
    <row r="12" spans="1:19" x14ac:dyDescent="0.2">
      <c r="A12">
        <v>8</v>
      </c>
      <c r="B12" t="s">
        <v>127</v>
      </c>
      <c r="D12" s="10">
        <v>4.5</v>
      </c>
      <c r="E12" s="10">
        <v>7.2</v>
      </c>
      <c r="F12" s="14">
        <f>(D12*0.25)+(E12*0.75)</f>
        <v>6.5250000000000004</v>
      </c>
      <c r="G12" s="2"/>
      <c r="H12" s="10">
        <v>5.2</v>
      </c>
      <c r="I12" s="10">
        <v>8.1999999999999993</v>
      </c>
      <c r="J12" s="14">
        <f>(H12*0.25)+(I12*0.75)</f>
        <v>7.4499999999999993</v>
      </c>
      <c r="K12" s="2"/>
      <c r="L12" s="10"/>
      <c r="M12" s="10"/>
      <c r="N12" s="14">
        <f>(L12*0.25)+(M12*0.75)</f>
        <v>0</v>
      </c>
      <c r="O12" s="2"/>
      <c r="P12" s="14">
        <f>F12</f>
        <v>6.5250000000000004</v>
      </c>
      <c r="Q12" s="14">
        <f>J12</f>
        <v>7.4499999999999993</v>
      </c>
      <c r="R12" s="14">
        <f>P12</f>
        <v>6.5250000000000004</v>
      </c>
      <c r="S12">
        <v>3</v>
      </c>
    </row>
    <row r="15" spans="1:19" ht="15" x14ac:dyDescent="0.25">
      <c r="A15" s="55"/>
      <c r="C15" s="59"/>
    </row>
    <row r="16" spans="1:19" x14ac:dyDescent="0.2">
      <c r="A16" s="55"/>
      <c r="B16" s="55"/>
      <c r="C16" s="55"/>
    </row>
    <row r="17" spans="1:3" x14ac:dyDescent="0.2">
      <c r="A17" s="55"/>
      <c r="C17" s="55"/>
    </row>
  </sheetData>
  <mergeCells count="1">
    <mergeCell ref="P4:Q4"/>
  </mergeCells>
  <pageMargins left="0.75" right="0.75" top="1" bottom="1" header="0.5" footer="0.5"/>
  <pageSetup paperSize="9" scale="70" orientation="landscape" horizontalDpi="300" verticalDpi="300" r:id="rId1"/>
  <headerFooter alignWithMargins="0">
    <oddFooter>&amp;L&amp;A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P50"/>
  <sheetViews>
    <sheetView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D19" sqref="D19:F19"/>
    </sheetView>
  </sheetViews>
  <sheetFormatPr defaultRowHeight="12.75" x14ac:dyDescent="0.2"/>
  <cols>
    <col min="1" max="1" width="5.5703125" customWidth="1"/>
    <col min="2" max="2" width="16.28515625" customWidth="1"/>
    <col min="3" max="3" width="17.5703125" customWidth="1"/>
    <col min="4" max="6" width="5.7109375" customWidth="1"/>
    <col min="7" max="7" width="6.7109375" customWidth="1"/>
    <col min="8" max="8" width="7.7109375" customWidth="1"/>
    <col min="9" max="11" width="5.7109375" customWidth="1"/>
    <col min="12" max="12" width="6.7109375" customWidth="1"/>
    <col min="13" max="13" width="3.140625" customWidth="1"/>
    <col min="14" max="16" width="5.7109375" customWidth="1"/>
    <col min="17" max="17" width="6.7109375" customWidth="1"/>
    <col min="18" max="18" width="3.140625" customWidth="1"/>
    <col min="19" max="20" width="6.7109375" customWidth="1"/>
    <col min="21" max="21" width="10.7109375" customWidth="1"/>
    <col min="22" max="22" width="11.42578125" customWidth="1"/>
  </cols>
  <sheetData>
    <row r="1" spans="1:42" x14ac:dyDescent="0.2">
      <c r="A1" t="s">
        <v>59</v>
      </c>
      <c r="D1" t="s">
        <v>0</v>
      </c>
      <c r="F1" s="19"/>
      <c r="G1" s="20"/>
      <c r="H1" s="2"/>
      <c r="I1" t="s">
        <v>1</v>
      </c>
      <c r="L1" s="20"/>
      <c r="M1" s="3"/>
      <c r="N1" t="s">
        <v>2</v>
      </c>
      <c r="Q1" s="15"/>
      <c r="R1" s="2"/>
      <c r="V1" s="4">
        <f ca="1">NOW()</f>
        <v>42639.332629629629</v>
      </c>
    </row>
    <row r="2" spans="1:42" x14ac:dyDescent="0.2">
      <c r="A2" s="5" t="s">
        <v>57</v>
      </c>
      <c r="H2" s="2"/>
      <c r="M2" s="3"/>
      <c r="R2" s="2"/>
      <c r="V2" s="6">
        <f ca="1">NOW()</f>
        <v>42639.332629629629</v>
      </c>
    </row>
    <row r="3" spans="1:42" x14ac:dyDescent="0.2">
      <c r="A3" s="19" t="s">
        <v>52</v>
      </c>
      <c r="C3" s="19" t="s">
        <v>67</v>
      </c>
      <c r="H3" s="2"/>
      <c r="M3" s="3"/>
      <c r="R3" s="2"/>
    </row>
    <row r="4" spans="1:42" x14ac:dyDescent="0.2">
      <c r="D4" s="7"/>
      <c r="E4" s="7"/>
      <c r="F4" s="25"/>
      <c r="G4" s="7" t="s">
        <v>5</v>
      </c>
      <c r="H4" s="2"/>
      <c r="I4" s="7"/>
      <c r="J4" s="7"/>
      <c r="K4" s="25"/>
      <c r="L4" s="7" t="s">
        <v>5</v>
      </c>
      <c r="M4" s="2"/>
      <c r="N4" s="7"/>
      <c r="O4" s="7"/>
      <c r="P4" s="25"/>
      <c r="Q4" s="7" t="s">
        <v>5</v>
      </c>
      <c r="R4" s="2"/>
      <c r="S4" s="66" t="s">
        <v>34</v>
      </c>
      <c r="T4" s="66"/>
      <c r="U4" s="7" t="s">
        <v>36</v>
      </c>
    </row>
    <row r="5" spans="1:42" s="7" customFormat="1" x14ac:dyDescent="0.2">
      <c r="A5" s="7" t="s">
        <v>6</v>
      </c>
      <c r="B5" s="7" t="s">
        <v>7</v>
      </c>
      <c r="C5" s="7" t="s">
        <v>10</v>
      </c>
      <c r="D5" s="7" t="s">
        <v>16</v>
      </c>
      <c r="E5" s="7" t="s">
        <v>41</v>
      </c>
      <c r="F5" s="28" t="s">
        <v>17</v>
      </c>
      <c r="G5" s="7" t="s">
        <v>18</v>
      </c>
      <c r="H5" s="9"/>
      <c r="I5" s="7" t="s">
        <v>16</v>
      </c>
      <c r="J5" s="7" t="s">
        <v>41</v>
      </c>
      <c r="K5" s="28" t="s">
        <v>17</v>
      </c>
      <c r="L5" s="25" t="s">
        <v>18</v>
      </c>
      <c r="M5" s="9"/>
      <c r="N5" s="7" t="s">
        <v>16</v>
      </c>
      <c r="O5" s="7" t="s">
        <v>41</v>
      </c>
      <c r="P5" s="28" t="s">
        <v>17</v>
      </c>
      <c r="Q5" s="7" t="s">
        <v>18</v>
      </c>
      <c r="R5" s="9"/>
      <c r="S5" s="7" t="s">
        <v>19</v>
      </c>
      <c r="T5" s="7" t="s">
        <v>20</v>
      </c>
      <c r="U5" s="7" t="s">
        <v>15</v>
      </c>
      <c r="V5" s="7" t="s">
        <v>22</v>
      </c>
    </row>
    <row r="6" spans="1:42" x14ac:dyDescent="0.2">
      <c r="H6" s="2"/>
      <c r="M6" s="2"/>
      <c r="R6" s="2"/>
    </row>
    <row r="7" spans="1:42" x14ac:dyDescent="0.2">
      <c r="H7" s="2"/>
      <c r="M7" s="2"/>
      <c r="R7" s="2"/>
    </row>
    <row r="8" spans="1:42" ht="15" x14ac:dyDescent="0.25">
      <c r="A8" s="31"/>
      <c r="B8" s="31"/>
      <c r="C8" s="31"/>
      <c r="D8" s="29"/>
      <c r="E8" s="29"/>
      <c r="F8" s="29"/>
      <c r="G8" s="30"/>
      <c r="H8" s="2"/>
      <c r="I8" s="29"/>
      <c r="J8" s="29"/>
      <c r="K8" s="29"/>
      <c r="L8" s="30"/>
      <c r="M8" s="2"/>
      <c r="N8" s="29"/>
      <c r="O8" s="29"/>
      <c r="P8" s="29"/>
      <c r="Q8" s="30"/>
      <c r="R8" s="2"/>
      <c r="S8" s="37"/>
      <c r="T8" s="37"/>
      <c r="U8" s="37"/>
    </row>
    <row r="9" spans="1:42" ht="15" x14ac:dyDescent="0.25">
      <c r="A9" s="31"/>
      <c r="B9" s="31"/>
      <c r="C9" s="31"/>
      <c r="D9" s="29"/>
      <c r="E9" s="29"/>
      <c r="F9" s="29"/>
      <c r="G9" s="30"/>
      <c r="H9" s="2"/>
      <c r="I9" s="29"/>
      <c r="J9" s="29"/>
      <c r="K9" s="29"/>
      <c r="L9" s="30"/>
      <c r="M9" s="2"/>
      <c r="N9" s="29"/>
      <c r="O9" s="29"/>
      <c r="P9" s="29"/>
      <c r="Q9" s="30"/>
      <c r="R9" s="2"/>
      <c r="S9" s="30"/>
      <c r="T9" s="30"/>
      <c r="U9" s="30"/>
    </row>
    <row r="10" spans="1:42" ht="15" x14ac:dyDescent="0.25">
      <c r="A10" s="31"/>
      <c r="B10" s="31"/>
      <c r="C10" s="31"/>
      <c r="D10" s="29"/>
      <c r="E10" s="29"/>
      <c r="F10" s="29"/>
      <c r="G10" s="30"/>
      <c r="H10" s="2"/>
      <c r="I10" s="29"/>
      <c r="J10" s="29"/>
      <c r="K10" s="29"/>
      <c r="L10" s="30"/>
      <c r="M10" s="2"/>
      <c r="N10" s="29"/>
      <c r="O10" s="29"/>
      <c r="P10" s="29"/>
      <c r="Q10" s="30"/>
      <c r="R10" s="2"/>
      <c r="S10" s="30"/>
      <c r="T10" s="30"/>
      <c r="U10" s="30"/>
    </row>
    <row r="11" spans="1:42" ht="15" x14ac:dyDescent="0.25">
      <c r="A11" s="31"/>
      <c r="B11" s="31"/>
      <c r="C11" s="31"/>
      <c r="D11" s="29"/>
      <c r="E11" s="29"/>
      <c r="F11" s="29"/>
      <c r="G11" s="30"/>
      <c r="H11" s="2"/>
      <c r="I11" s="29"/>
      <c r="J11" s="29"/>
      <c r="K11" s="29"/>
      <c r="L11" s="30"/>
      <c r="M11" s="2"/>
      <c r="N11" s="29"/>
      <c r="O11" s="29"/>
      <c r="P11" s="29"/>
      <c r="Q11" s="30"/>
      <c r="R11" s="2"/>
      <c r="S11" s="30"/>
      <c r="T11" s="30"/>
      <c r="U11" s="30"/>
    </row>
    <row r="12" spans="1:42" ht="15" x14ac:dyDescent="0.25">
      <c r="A12" s="31"/>
      <c r="B12" s="31"/>
      <c r="C12" s="31"/>
      <c r="D12" s="29"/>
      <c r="E12" s="29"/>
      <c r="F12" s="29"/>
      <c r="G12" s="30"/>
      <c r="H12" s="2"/>
      <c r="I12" s="29"/>
      <c r="J12" s="29"/>
      <c r="K12" s="29"/>
      <c r="L12" s="30"/>
      <c r="M12" s="2"/>
      <c r="N12" s="29"/>
      <c r="O12" s="29"/>
      <c r="P12" s="29"/>
      <c r="Q12" s="30"/>
      <c r="R12" s="2"/>
      <c r="S12" s="30"/>
      <c r="T12" s="30"/>
      <c r="U12" s="30"/>
    </row>
    <row r="13" spans="1:42" ht="15" x14ac:dyDescent="0.25">
      <c r="A13" s="16"/>
      <c r="B13" s="31"/>
      <c r="C13" s="31"/>
      <c r="D13" s="29"/>
      <c r="E13" s="29"/>
      <c r="F13" s="29"/>
      <c r="G13" s="30"/>
      <c r="H13" s="2"/>
      <c r="I13" s="29"/>
      <c r="J13" s="29"/>
      <c r="K13" s="29"/>
      <c r="L13" s="30"/>
      <c r="M13" s="2"/>
      <c r="N13" s="29"/>
      <c r="O13" s="29"/>
      <c r="P13" s="29"/>
      <c r="Q13" s="30"/>
      <c r="R13" s="2"/>
      <c r="S13" s="30"/>
      <c r="T13" s="30"/>
      <c r="U13" s="30"/>
    </row>
    <row r="14" spans="1:42" x14ac:dyDescent="0.2">
      <c r="C14" t="s">
        <v>75</v>
      </c>
      <c r="D14" s="10">
        <v>6</v>
      </c>
      <c r="E14" s="10">
        <v>6.9</v>
      </c>
      <c r="F14" s="10">
        <v>7</v>
      </c>
      <c r="G14" s="14">
        <f>(D14*0.25)+(E14*0.5)+(F14*0.25)</f>
        <v>6.7</v>
      </c>
      <c r="H14" s="2"/>
      <c r="I14" s="10">
        <v>5.5</v>
      </c>
      <c r="J14" s="10">
        <v>7.6</v>
      </c>
      <c r="K14" s="10">
        <v>8</v>
      </c>
      <c r="L14" s="14">
        <f>(I14*0.25)+(J14*0.5)+(K14*0.25)</f>
        <v>7.1749999999999998</v>
      </c>
      <c r="M14" s="2"/>
      <c r="N14" s="10"/>
      <c r="O14" s="10"/>
      <c r="P14" s="10"/>
      <c r="Q14" s="14">
        <f>(N14*0.25)+(O14*0.5)+(P14*0.25)</f>
        <v>0</v>
      </c>
      <c r="R14" s="2"/>
      <c r="S14" s="14">
        <f>G14</f>
        <v>6.7</v>
      </c>
      <c r="T14" s="14">
        <f>L14</f>
        <v>7.1749999999999998</v>
      </c>
      <c r="U14" s="14">
        <f>AVERAGE(S14:T14)</f>
        <v>6.9375</v>
      </c>
    </row>
    <row r="16" spans="1:42" x14ac:dyDescent="0.2">
      <c r="H16" s="4"/>
      <c r="W16" s="34"/>
      <c r="X16" s="34"/>
      <c r="Y16" s="34"/>
      <c r="Z16" s="18"/>
      <c r="AA16" s="16"/>
      <c r="AB16" s="34"/>
      <c r="AC16" s="34"/>
      <c r="AD16" s="34"/>
      <c r="AE16" s="18"/>
      <c r="AF16" s="16"/>
      <c r="AG16" s="34"/>
      <c r="AH16" s="34"/>
      <c r="AI16" s="34"/>
      <c r="AJ16" s="18"/>
      <c r="AK16" s="16"/>
      <c r="AL16" s="18"/>
      <c r="AM16" s="18"/>
      <c r="AN16" s="18"/>
      <c r="AO16" s="18"/>
      <c r="AP16" s="16"/>
    </row>
    <row r="17" spans="1:8" x14ac:dyDescent="0.2">
      <c r="A17" s="5"/>
      <c r="H17" s="6"/>
    </row>
    <row r="18" spans="1:8" x14ac:dyDescent="0.2">
      <c r="A18" s="19"/>
      <c r="C18" s="19"/>
    </row>
    <row r="19" spans="1:8" x14ac:dyDescent="0.2">
      <c r="D19" s="66"/>
      <c r="E19" s="66"/>
      <c r="F19" s="66"/>
      <c r="G19" s="42"/>
    </row>
    <row r="20" spans="1:8" x14ac:dyDescent="0.2">
      <c r="A20" s="42"/>
      <c r="B20" s="42"/>
      <c r="C20" s="42"/>
      <c r="D20" s="42"/>
      <c r="E20" s="42"/>
      <c r="F20" s="42"/>
      <c r="G20" s="42"/>
      <c r="H20" s="42"/>
    </row>
    <row r="22" spans="1:8" ht="15" x14ac:dyDescent="0.25">
      <c r="A22" s="32"/>
      <c r="B22" s="32"/>
      <c r="C22" s="32"/>
      <c r="D22" s="18"/>
      <c r="E22" s="18"/>
      <c r="F22" s="18"/>
      <c r="G22" s="18"/>
      <c r="H22" s="16"/>
    </row>
    <row r="23" spans="1:8" ht="15" x14ac:dyDescent="0.25">
      <c r="A23" s="32"/>
      <c r="B23" s="32"/>
      <c r="C23" s="32"/>
      <c r="D23" s="18"/>
      <c r="E23" s="18"/>
      <c r="F23" s="18"/>
      <c r="G23" s="18"/>
      <c r="H23" s="16"/>
    </row>
    <row r="24" spans="1:8" ht="15" x14ac:dyDescent="0.25">
      <c r="A24" s="32"/>
      <c r="B24" s="32"/>
      <c r="C24" s="32"/>
      <c r="D24" s="18"/>
      <c r="E24" s="18"/>
      <c r="F24" s="18"/>
      <c r="G24" s="18"/>
      <c r="H24" s="16"/>
    </row>
    <row r="25" spans="1:8" ht="15" x14ac:dyDescent="0.25">
      <c r="A25" s="32"/>
      <c r="B25" s="32"/>
      <c r="C25" s="32"/>
      <c r="D25" s="18"/>
      <c r="E25" s="18"/>
      <c r="F25" s="18"/>
      <c r="G25" s="18"/>
      <c r="H25" s="16"/>
    </row>
    <row r="26" spans="1:8" ht="15" x14ac:dyDescent="0.25">
      <c r="A26" s="32"/>
      <c r="B26" s="32"/>
      <c r="C26" s="32"/>
      <c r="D26" s="18"/>
      <c r="E26" s="18"/>
      <c r="F26" s="18"/>
      <c r="G26" s="18"/>
      <c r="H26" s="16"/>
    </row>
    <row r="27" spans="1:8" ht="15" x14ac:dyDescent="0.25">
      <c r="A27" s="16"/>
      <c r="B27" s="32"/>
      <c r="C27" s="16"/>
      <c r="D27" s="18"/>
      <c r="E27" s="18"/>
      <c r="F27" s="18"/>
      <c r="G27" s="18"/>
      <c r="H27" s="16"/>
    </row>
    <row r="28" spans="1:8" x14ac:dyDescent="0.2">
      <c r="D28" s="18"/>
      <c r="E28" s="18"/>
      <c r="F28" s="18"/>
      <c r="G28" s="18"/>
      <c r="H28" s="16"/>
    </row>
    <row r="29" spans="1:8" x14ac:dyDescent="0.2">
      <c r="D29" s="16"/>
      <c r="E29" s="16"/>
      <c r="F29" s="16"/>
      <c r="G29" s="16"/>
      <c r="H29" s="16"/>
    </row>
    <row r="30" spans="1:8" x14ac:dyDescent="0.2">
      <c r="A30" s="16"/>
      <c r="B30" s="16"/>
      <c r="D30" s="18"/>
      <c r="E30" s="16"/>
      <c r="F30" s="16"/>
      <c r="G30" s="18"/>
      <c r="H30" s="16"/>
    </row>
    <row r="31" spans="1:8" x14ac:dyDescent="0.2">
      <c r="D31" s="18"/>
      <c r="E31" s="16"/>
      <c r="F31" s="16"/>
      <c r="G31" s="18"/>
      <c r="H31" s="16"/>
    </row>
    <row r="32" spans="1:8" x14ac:dyDescent="0.2">
      <c r="D32" s="18"/>
      <c r="E32" s="16"/>
      <c r="F32" s="16"/>
      <c r="G32" s="18"/>
      <c r="H32" s="16"/>
    </row>
    <row r="33" spans="1:8" x14ac:dyDescent="0.2">
      <c r="D33" s="18"/>
      <c r="E33" s="16"/>
      <c r="F33" s="16"/>
      <c r="G33" s="18"/>
      <c r="H33" s="16"/>
    </row>
    <row r="34" spans="1:8" x14ac:dyDescent="0.2">
      <c r="D34" s="18"/>
      <c r="E34" s="16"/>
      <c r="F34" s="16"/>
      <c r="G34" s="18"/>
      <c r="H34" s="16"/>
    </row>
    <row r="35" spans="1:8" x14ac:dyDescent="0.2">
      <c r="D35" s="18"/>
      <c r="E35" s="16"/>
      <c r="F35" s="16"/>
      <c r="G35" s="18"/>
      <c r="H35" s="16"/>
    </row>
    <row r="36" spans="1:8" x14ac:dyDescent="0.2">
      <c r="D36" s="18"/>
      <c r="E36" s="18"/>
      <c r="F36" s="18"/>
      <c r="G36" s="18"/>
      <c r="H36" s="16"/>
    </row>
    <row r="37" spans="1:8" ht="15" x14ac:dyDescent="0.25">
      <c r="C37" s="31"/>
      <c r="D37" s="18"/>
      <c r="E37" s="18"/>
      <c r="F37" s="18"/>
      <c r="G37" s="18"/>
      <c r="H37" s="16"/>
    </row>
    <row r="38" spans="1:8" ht="15" x14ac:dyDescent="0.25">
      <c r="A38" s="32"/>
      <c r="B38" s="31"/>
      <c r="C38" s="31"/>
      <c r="D38" s="18"/>
      <c r="E38" s="18"/>
      <c r="F38" s="18"/>
      <c r="G38" s="18"/>
      <c r="H38" s="16"/>
    </row>
    <row r="39" spans="1:8" ht="15" x14ac:dyDescent="0.25">
      <c r="A39" s="31"/>
      <c r="B39" s="31"/>
      <c r="C39" s="31"/>
      <c r="D39" s="18"/>
      <c r="E39" s="18"/>
      <c r="F39" s="18"/>
      <c r="G39" s="18"/>
      <c r="H39" s="16"/>
    </row>
    <row r="40" spans="1:8" ht="15" x14ac:dyDescent="0.25">
      <c r="A40" s="31"/>
      <c r="B40" s="31"/>
      <c r="C40" s="31"/>
      <c r="D40" s="18"/>
      <c r="E40" s="18"/>
      <c r="F40" s="18"/>
      <c r="G40" s="18"/>
      <c r="H40" s="16"/>
    </row>
    <row r="41" spans="1:8" ht="15" x14ac:dyDescent="0.25">
      <c r="A41" s="32"/>
      <c r="B41" s="31"/>
      <c r="D41" s="18"/>
      <c r="E41" s="18"/>
      <c r="F41" s="18"/>
      <c r="G41" s="18"/>
      <c r="H41" s="43"/>
    </row>
    <row r="42" spans="1:8" ht="15" x14ac:dyDescent="0.25">
      <c r="A42" s="19"/>
      <c r="B42" s="16"/>
      <c r="C42" s="32"/>
      <c r="D42" s="16"/>
      <c r="E42" s="16"/>
      <c r="F42" s="16"/>
      <c r="G42" s="16"/>
      <c r="H42" s="16"/>
    </row>
    <row r="43" spans="1:8" ht="15" x14ac:dyDescent="0.25">
      <c r="A43" s="19"/>
      <c r="B43" s="16"/>
      <c r="C43" s="32"/>
      <c r="D43" s="18"/>
      <c r="E43" s="18"/>
      <c r="F43" s="18"/>
      <c r="G43" s="18"/>
      <c r="H43" s="16"/>
    </row>
    <row r="44" spans="1:8" ht="15" x14ac:dyDescent="0.25">
      <c r="A44" s="31"/>
      <c r="B44" s="31"/>
      <c r="C44" s="31"/>
      <c r="D44" s="16"/>
      <c r="E44" s="16"/>
      <c r="F44" s="16"/>
      <c r="G44" s="16"/>
      <c r="H44" s="16"/>
    </row>
    <row r="45" spans="1:8" ht="15" x14ac:dyDescent="0.25">
      <c r="A45" s="31"/>
      <c r="B45" s="31"/>
      <c r="C45" s="31"/>
      <c r="D45" s="18"/>
      <c r="E45" s="18"/>
      <c r="F45" s="18"/>
      <c r="G45" s="18"/>
      <c r="H45" s="16"/>
    </row>
    <row r="46" spans="1:8" ht="15" x14ac:dyDescent="0.25">
      <c r="A46" s="31"/>
      <c r="B46" s="31"/>
      <c r="C46" s="31"/>
      <c r="D46" s="18"/>
      <c r="E46" s="18"/>
      <c r="F46" s="18"/>
      <c r="G46" s="18"/>
      <c r="H46" s="16"/>
    </row>
    <row r="47" spans="1:8" ht="15" x14ac:dyDescent="0.25">
      <c r="A47" s="31"/>
      <c r="B47" s="31"/>
      <c r="C47" s="31"/>
      <c r="D47" s="18"/>
      <c r="E47" s="18"/>
      <c r="F47" s="18"/>
      <c r="G47" s="18"/>
      <c r="H47" s="16"/>
    </row>
    <row r="48" spans="1:8" ht="15" x14ac:dyDescent="0.25">
      <c r="A48" s="31"/>
      <c r="B48" s="31"/>
      <c r="C48" s="31"/>
      <c r="D48" s="18"/>
      <c r="E48" s="18"/>
      <c r="F48" s="18"/>
      <c r="G48" s="18"/>
      <c r="H48" s="16"/>
    </row>
    <row r="49" spans="1:8" ht="15" x14ac:dyDescent="0.25">
      <c r="A49" s="16"/>
      <c r="B49" s="31"/>
      <c r="C49" s="31"/>
      <c r="D49" s="18"/>
      <c r="E49" s="18"/>
      <c r="F49" s="18"/>
      <c r="G49" s="18"/>
      <c r="H49" s="16"/>
    </row>
    <row r="50" spans="1:8" x14ac:dyDescent="0.2">
      <c r="D50" s="14"/>
      <c r="E50" s="14"/>
      <c r="F50" s="14"/>
      <c r="G50" s="14"/>
    </row>
  </sheetData>
  <mergeCells count="2">
    <mergeCell ref="S4:T4"/>
    <mergeCell ref="D19:F19"/>
  </mergeCells>
  <pageMargins left="0.75" right="0.75" top="1" bottom="1" header="0.5" footer="0.5"/>
  <pageSetup paperSize="9" scale="66" orientation="landscape" horizontalDpi="4294967293" verticalDpi="300" r:id="rId1"/>
  <headerFooter alignWithMargins="0">
    <oddFooter>&amp;L&amp;A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0"/>
  <sheetViews>
    <sheetView workbookViewId="0">
      <pane xSplit="2" topLeftCell="C1" activePane="topRight" state="frozen"/>
      <selection pane="topRight" activeCell="F10" sqref="F10"/>
    </sheetView>
  </sheetViews>
  <sheetFormatPr defaultRowHeight="12.75" x14ac:dyDescent="0.2"/>
  <cols>
    <col min="1" max="1" width="5.5703125" customWidth="1"/>
    <col min="2" max="2" width="15.42578125" customWidth="1"/>
    <col min="3" max="3" width="22" customWidth="1"/>
    <col min="4" max="4" width="14.85546875" customWidth="1"/>
    <col min="5" max="5" width="20.42578125" customWidth="1"/>
    <col min="6" max="6" width="8.7109375" customWidth="1"/>
    <col min="7" max="7" width="7.7109375" customWidth="1"/>
    <col min="8" max="8" width="7.85546875" customWidth="1"/>
    <col min="9" max="9" width="9.28515625" customWidth="1"/>
    <col min="10" max="10" width="9" customWidth="1"/>
    <col min="11" max="11" width="7.5703125" bestFit="1" customWidth="1"/>
    <col min="12" max="12" width="7.7109375" customWidth="1"/>
    <col min="13" max="13" width="6.85546875" customWidth="1"/>
    <col min="14" max="15" width="5.7109375" customWidth="1"/>
    <col min="16" max="16" width="3.140625" customWidth="1"/>
    <col min="17" max="25" width="5.7109375" customWidth="1"/>
    <col min="26" max="26" width="3.140625" customWidth="1"/>
    <col min="27" max="27" width="12.42578125" customWidth="1"/>
    <col min="28" max="28" width="11.5703125" customWidth="1"/>
  </cols>
  <sheetData>
    <row r="1" spans="1:30" x14ac:dyDescent="0.2">
      <c r="A1" t="s">
        <v>59</v>
      </c>
      <c r="G1" s="15"/>
      <c r="H1" s="15"/>
      <c r="I1" s="49"/>
      <c r="J1" s="49"/>
      <c r="K1" s="49"/>
      <c r="L1" s="49"/>
      <c r="M1" s="49"/>
      <c r="N1" s="15"/>
      <c r="O1" s="15"/>
      <c r="P1" s="1"/>
      <c r="S1" s="65">
        <f>E2</f>
        <v>0</v>
      </c>
      <c r="T1" s="65"/>
      <c r="U1" s="65"/>
      <c r="V1" s="65"/>
      <c r="W1" s="65"/>
      <c r="X1" s="65"/>
      <c r="Y1" s="65"/>
      <c r="Z1" s="1"/>
      <c r="AB1" s="4">
        <f ca="1">NOW()</f>
        <v>42639.332629629629</v>
      </c>
    </row>
    <row r="2" spans="1:30" x14ac:dyDescent="0.2">
      <c r="A2" s="5" t="s">
        <v>57</v>
      </c>
      <c r="F2" s="52" t="s">
        <v>3</v>
      </c>
      <c r="P2" s="1"/>
      <c r="Z2" s="1"/>
      <c r="AB2" s="6">
        <f ca="1">NOW()</f>
        <v>42639.332629629629</v>
      </c>
    </row>
    <row r="3" spans="1:30" x14ac:dyDescent="0.2">
      <c r="A3" t="s">
        <v>49</v>
      </c>
      <c r="C3" t="s">
        <v>60</v>
      </c>
      <c r="F3" s="19" t="s">
        <v>77</v>
      </c>
      <c r="G3" s="67" t="s">
        <v>76</v>
      </c>
      <c r="H3" s="66"/>
      <c r="I3" s="66"/>
      <c r="J3" s="66"/>
      <c r="K3" s="66"/>
      <c r="L3" s="66"/>
      <c r="M3" s="66"/>
      <c r="N3" s="66"/>
      <c r="O3" s="66"/>
      <c r="P3" s="1"/>
      <c r="Q3" s="67" t="s">
        <v>78</v>
      </c>
      <c r="R3" s="66"/>
      <c r="S3" s="66"/>
      <c r="T3" s="66"/>
      <c r="U3" s="66"/>
      <c r="V3" s="66"/>
      <c r="W3" s="66"/>
      <c r="X3" s="66"/>
      <c r="Y3" s="66"/>
      <c r="Z3" s="1"/>
    </row>
    <row r="4" spans="1:30" x14ac:dyDescent="0.2">
      <c r="F4" s="49"/>
      <c r="H4" s="49"/>
      <c r="I4" s="49"/>
      <c r="J4" s="49"/>
      <c r="K4" s="49"/>
      <c r="L4" s="49"/>
      <c r="M4" s="49"/>
      <c r="N4" s="49"/>
      <c r="O4" s="49"/>
      <c r="P4" s="8"/>
      <c r="Q4" s="49"/>
      <c r="R4" s="49"/>
      <c r="S4" s="49"/>
      <c r="T4" s="49"/>
      <c r="U4" s="49"/>
      <c r="V4" s="49"/>
      <c r="W4" s="49"/>
      <c r="X4" s="49"/>
      <c r="Y4" s="49"/>
      <c r="Z4" s="8"/>
      <c r="AA4" s="22" t="s">
        <v>91</v>
      </c>
    </row>
    <row r="5" spans="1:30" s="7" customFormat="1" x14ac:dyDescent="0.2">
      <c r="A5" s="7" t="s">
        <v>6</v>
      </c>
      <c r="B5" s="7" t="s">
        <v>7</v>
      </c>
      <c r="C5" s="7" t="s">
        <v>8</v>
      </c>
      <c r="D5" s="7" t="s">
        <v>9</v>
      </c>
      <c r="E5" s="7" t="s">
        <v>10</v>
      </c>
      <c r="F5" s="7" t="s">
        <v>8</v>
      </c>
      <c r="G5" s="7" t="s">
        <v>11</v>
      </c>
      <c r="H5" s="7" t="s">
        <v>12</v>
      </c>
      <c r="I5" s="7" t="s">
        <v>33</v>
      </c>
      <c r="J5" s="7" t="s">
        <v>29</v>
      </c>
      <c r="K5" s="7" t="s">
        <v>42</v>
      </c>
      <c r="L5" s="7" t="s">
        <v>43</v>
      </c>
      <c r="M5" s="7" t="s">
        <v>44</v>
      </c>
      <c r="N5" s="7" t="s">
        <v>28</v>
      </c>
      <c r="O5" s="7" t="s">
        <v>27</v>
      </c>
      <c r="P5" s="8"/>
      <c r="Q5" s="7" t="s">
        <v>11</v>
      </c>
      <c r="R5" s="7" t="s">
        <v>12</v>
      </c>
      <c r="S5" s="7" t="s">
        <v>33</v>
      </c>
      <c r="T5" s="7" t="s">
        <v>29</v>
      </c>
      <c r="U5" s="7" t="s">
        <v>42</v>
      </c>
      <c r="V5" s="7" t="s">
        <v>43</v>
      </c>
      <c r="W5" s="7" t="s">
        <v>44</v>
      </c>
      <c r="X5" s="7" t="s">
        <v>28</v>
      </c>
      <c r="Y5" s="7" t="s">
        <v>27</v>
      </c>
      <c r="Z5" s="8"/>
      <c r="AA5" s="7" t="s">
        <v>15</v>
      </c>
      <c r="AB5" s="7" t="s">
        <v>23</v>
      </c>
      <c r="AD5" s="22"/>
    </row>
    <row r="6" spans="1:30" x14ac:dyDescent="0.2">
      <c r="P6" s="1"/>
      <c r="Z6" s="1"/>
    </row>
    <row r="7" spans="1:30" ht="15" x14ac:dyDescent="0.25">
      <c r="A7" s="56">
        <v>16</v>
      </c>
      <c r="B7" s="56" t="s">
        <v>106</v>
      </c>
      <c r="C7" s="56" t="s">
        <v>105</v>
      </c>
      <c r="D7" s="56" t="s">
        <v>94</v>
      </c>
      <c r="E7" s="56" t="s">
        <v>75</v>
      </c>
      <c r="F7" s="36">
        <v>6.8</v>
      </c>
      <c r="G7" s="36">
        <v>4.5</v>
      </c>
      <c r="H7" s="36">
        <v>6</v>
      </c>
      <c r="I7" s="36">
        <v>6.5</v>
      </c>
      <c r="J7" s="36">
        <v>4</v>
      </c>
      <c r="K7" s="36">
        <v>6.5</v>
      </c>
      <c r="L7" s="36">
        <v>6.5</v>
      </c>
      <c r="M7" s="36">
        <v>5.5</v>
      </c>
      <c r="N7" s="38">
        <f t="shared" ref="N7" si="0">SUM(G7:M7)</f>
        <v>39.5</v>
      </c>
      <c r="O7" s="39">
        <f t="shared" ref="O7" si="1">N7/7</f>
        <v>5.6428571428571432</v>
      </c>
      <c r="P7" s="40"/>
      <c r="Q7" s="36">
        <v>5</v>
      </c>
      <c r="R7" s="36">
        <v>7</v>
      </c>
      <c r="S7" s="36">
        <v>6</v>
      </c>
      <c r="T7" s="36">
        <v>5</v>
      </c>
      <c r="U7" s="36">
        <v>5</v>
      </c>
      <c r="V7" s="36">
        <v>5.5</v>
      </c>
      <c r="W7" s="36">
        <v>6</v>
      </c>
      <c r="X7" s="38">
        <f t="shared" ref="X7" si="2">SUM(Q7:W7)</f>
        <v>39.5</v>
      </c>
      <c r="Y7" s="39">
        <f t="shared" ref="Y7" si="3">X7/7</f>
        <v>5.6428571428571432</v>
      </c>
      <c r="Z7" s="40"/>
      <c r="AA7" s="51">
        <f>((Y7+O7)*1.5+F7)/4</f>
        <v>5.9321428571428578</v>
      </c>
    </row>
    <row r="8" spans="1:30" ht="15" x14ac:dyDescent="0.25">
      <c r="A8" s="56">
        <v>14</v>
      </c>
      <c r="B8" s="56" t="s">
        <v>107</v>
      </c>
      <c r="C8" s="56" t="s">
        <v>105</v>
      </c>
      <c r="D8" s="56" t="s">
        <v>94</v>
      </c>
      <c r="E8" s="56" t="s">
        <v>75</v>
      </c>
      <c r="F8" s="36">
        <v>7</v>
      </c>
      <c r="G8" s="36">
        <v>4.5</v>
      </c>
      <c r="H8" s="36">
        <v>5.8</v>
      </c>
      <c r="I8" s="36">
        <v>6</v>
      </c>
      <c r="J8" s="36">
        <v>6.8</v>
      </c>
      <c r="K8" s="36">
        <v>5.3</v>
      </c>
      <c r="L8" s="36">
        <v>5.8</v>
      </c>
      <c r="M8" s="36">
        <v>5.5</v>
      </c>
      <c r="N8" s="38">
        <f t="shared" ref="N8:N10" si="4">SUM(G8:M8)</f>
        <v>39.700000000000003</v>
      </c>
      <c r="O8" s="39">
        <f t="shared" ref="O8:O10" si="5">N8/7</f>
        <v>5.6714285714285717</v>
      </c>
      <c r="P8" s="40"/>
      <c r="Q8" s="36">
        <v>4</v>
      </c>
      <c r="R8" s="36">
        <v>6.5</v>
      </c>
      <c r="S8" s="36">
        <v>5.5</v>
      </c>
      <c r="T8" s="36">
        <v>7</v>
      </c>
      <c r="U8" s="36">
        <v>5</v>
      </c>
      <c r="V8" s="36">
        <v>6</v>
      </c>
      <c r="W8" s="36">
        <v>5.8</v>
      </c>
      <c r="X8" s="38">
        <f t="shared" ref="X8:X10" si="6">SUM(Q8:W8)</f>
        <v>39.799999999999997</v>
      </c>
      <c r="Y8" s="39">
        <f t="shared" ref="Y8:Y10" si="7">X8/7</f>
        <v>5.6857142857142851</v>
      </c>
      <c r="Z8" s="40"/>
      <c r="AA8" s="51">
        <f t="shared" ref="AA8:AA10" si="8">((Y8+O8)*1.5+F8)/4</f>
        <v>6.0089285714285712</v>
      </c>
    </row>
    <row r="9" spans="1:30" ht="15" x14ac:dyDescent="0.25">
      <c r="A9" s="55">
        <v>5</v>
      </c>
      <c r="B9" s="56" t="s">
        <v>112</v>
      </c>
      <c r="C9" s="56" t="s">
        <v>102</v>
      </c>
      <c r="D9" s="56" t="s">
        <v>103</v>
      </c>
      <c r="E9" s="56" t="s">
        <v>113</v>
      </c>
      <c r="F9" s="36">
        <v>5.4</v>
      </c>
      <c r="G9" s="36">
        <v>5</v>
      </c>
      <c r="H9" s="36">
        <v>6</v>
      </c>
      <c r="I9" s="36">
        <v>0</v>
      </c>
      <c r="J9" s="36">
        <v>5.5</v>
      </c>
      <c r="K9" s="36">
        <v>3</v>
      </c>
      <c r="L9" s="36">
        <v>5.5</v>
      </c>
      <c r="M9" s="36">
        <v>5</v>
      </c>
      <c r="N9" s="38">
        <f t="shared" si="4"/>
        <v>30</v>
      </c>
      <c r="O9" s="39">
        <f t="shared" si="5"/>
        <v>4.2857142857142856</v>
      </c>
      <c r="P9" s="40"/>
      <c r="Q9" s="36">
        <v>6.5</v>
      </c>
      <c r="R9" s="36">
        <v>6</v>
      </c>
      <c r="S9" s="36">
        <v>0</v>
      </c>
      <c r="T9" s="36">
        <v>6.5</v>
      </c>
      <c r="U9" s="36">
        <v>2</v>
      </c>
      <c r="V9" s="36">
        <v>3.5</v>
      </c>
      <c r="W9" s="36">
        <v>4.5</v>
      </c>
      <c r="X9" s="38">
        <f t="shared" si="6"/>
        <v>29</v>
      </c>
      <c r="Y9" s="39">
        <f t="shared" si="7"/>
        <v>4.1428571428571432</v>
      </c>
      <c r="Z9" s="40"/>
      <c r="AA9" s="51">
        <f t="shared" si="8"/>
        <v>4.5107142857142861</v>
      </c>
    </row>
    <row r="10" spans="1:30" ht="15" x14ac:dyDescent="0.25">
      <c r="A10" s="55">
        <v>20</v>
      </c>
      <c r="B10" s="56" t="s">
        <v>114</v>
      </c>
      <c r="C10" s="56" t="s">
        <v>93</v>
      </c>
      <c r="D10" s="56" t="s">
        <v>94</v>
      </c>
      <c r="E10" s="56" t="s">
        <v>75</v>
      </c>
      <c r="F10" s="36">
        <v>8.1</v>
      </c>
      <c r="G10" s="36">
        <v>4</v>
      </c>
      <c r="H10" s="36">
        <v>6.5</v>
      </c>
      <c r="I10" s="36">
        <v>6</v>
      </c>
      <c r="J10" s="36">
        <v>4</v>
      </c>
      <c r="K10" s="36">
        <v>5</v>
      </c>
      <c r="L10" s="36">
        <v>6</v>
      </c>
      <c r="M10" s="36">
        <v>4.5</v>
      </c>
      <c r="N10" s="38">
        <f t="shared" si="4"/>
        <v>36</v>
      </c>
      <c r="O10" s="39">
        <f t="shared" si="5"/>
        <v>5.1428571428571432</v>
      </c>
      <c r="P10" s="40"/>
      <c r="Q10" s="36">
        <v>4</v>
      </c>
      <c r="R10" s="36">
        <v>7</v>
      </c>
      <c r="S10" s="36">
        <v>6</v>
      </c>
      <c r="T10" s="36">
        <v>5</v>
      </c>
      <c r="U10" s="36">
        <v>5</v>
      </c>
      <c r="V10" s="36">
        <v>5.5</v>
      </c>
      <c r="W10" s="36">
        <v>5</v>
      </c>
      <c r="X10" s="38">
        <f t="shared" si="6"/>
        <v>37.5</v>
      </c>
      <c r="Y10" s="39">
        <f t="shared" si="7"/>
        <v>5.3571428571428568</v>
      </c>
      <c r="Z10" s="40"/>
      <c r="AA10" s="51">
        <f t="shared" si="8"/>
        <v>5.9625000000000004</v>
      </c>
    </row>
    <row r="17" spans="1:13" x14ac:dyDescent="0.2">
      <c r="F17" s="52" t="s">
        <v>4</v>
      </c>
    </row>
    <row r="18" spans="1:13" x14ac:dyDescent="0.2">
      <c r="F18" s="19" t="s">
        <v>77</v>
      </c>
      <c r="G18" s="19" t="s">
        <v>76</v>
      </c>
      <c r="H18" s="19" t="s">
        <v>78</v>
      </c>
    </row>
    <row r="19" spans="1:13" x14ac:dyDescent="0.2">
      <c r="G19" s="49"/>
      <c r="I19" s="7" t="s">
        <v>142</v>
      </c>
      <c r="J19" t="s">
        <v>91</v>
      </c>
      <c r="L19" t="s">
        <v>143</v>
      </c>
      <c r="M19" t="s">
        <v>23</v>
      </c>
    </row>
    <row r="20" spans="1:13" x14ac:dyDescent="0.2">
      <c r="F20" s="7" t="s">
        <v>8</v>
      </c>
      <c r="G20" s="7" t="s">
        <v>41</v>
      </c>
      <c r="H20" s="7" t="s">
        <v>16</v>
      </c>
      <c r="I20" s="7" t="s">
        <v>15</v>
      </c>
      <c r="J20" s="57" t="s">
        <v>15</v>
      </c>
      <c r="L20" s="57" t="s">
        <v>15</v>
      </c>
    </row>
    <row r="22" spans="1:13" ht="15" x14ac:dyDescent="0.25">
      <c r="A22" s="56">
        <v>16</v>
      </c>
      <c r="B22" s="56" t="s">
        <v>106</v>
      </c>
      <c r="C22" s="56" t="s">
        <v>105</v>
      </c>
      <c r="D22" s="56" t="s">
        <v>94</v>
      </c>
      <c r="E22" s="56" t="s">
        <v>75</v>
      </c>
      <c r="F22" s="36">
        <v>6.7</v>
      </c>
      <c r="G22" s="36">
        <v>7.7</v>
      </c>
      <c r="H22" s="36">
        <v>6</v>
      </c>
      <c r="I22" s="41">
        <f>(F22*0.25)+(G22*0.5)+(H22*0.25)</f>
        <v>7.0250000000000004</v>
      </c>
      <c r="J22" s="14">
        <f>AA7</f>
        <v>5.9321428571428578</v>
      </c>
      <c r="L22" s="53">
        <f>(I22+J22)/2</f>
        <v>6.4785714285714295</v>
      </c>
      <c r="M22">
        <v>2</v>
      </c>
    </row>
    <row r="23" spans="1:13" ht="15" x14ac:dyDescent="0.25">
      <c r="A23" s="56">
        <v>14</v>
      </c>
      <c r="B23" s="56" t="s">
        <v>107</v>
      </c>
      <c r="C23" s="56" t="s">
        <v>105</v>
      </c>
      <c r="D23" s="56" t="s">
        <v>94</v>
      </c>
      <c r="E23" s="56" t="s">
        <v>75</v>
      </c>
      <c r="F23" s="36">
        <v>7.2</v>
      </c>
      <c r="G23" s="36">
        <v>7.5</v>
      </c>
      <c r="H23" s="36">
        <v>5.2</v>
      </c>
      <c r="I23" s="41">
        <f>(F23*0.25)+(G23*0.5)+(H23*0.25)</f>
        <v>6.85</v>
      </c>
      <c r="J23" s="14">
        <f t="shared" ref="J23:J25" si="9">AA8</f>
        <v>6.0089285714285712</v>
      </c>
      <c r="L23" s="53">
        <f t="shared" ref="L23:L25" si="10">(I23+J23)/2</f>
        <v>6.4294642857142854</v>
      </c>
      <c r="M23">
        <v>3</v>
      </c>
    </row>
    <row r="24" spans="1:13" ht="15" x14ac:dyDescent="0.25">
      <c r="A24" s="55">
        <v>5</v>
      </c>
      <c r="B24" s="56" t="s">
        <v>112</v>
      </c>
      <c r="C24" s="56" t="s">
        <v>102</v>
      </c>
      <c r="D24" s="56" t="s">
        <v>103</v>
      </c>
      <c r="E24" s="56" t="s">
        <v>113</v>
      </c>
      <c r="F24" s="36">
        <v>5.4</v>
      </c>
      <c r="G24" s="36">
        <v>7.7</v>
      </c>
      <c r="H24" s="36">
        <v>6</v>
      </c>
      <c r="I24" s="41">
        <f>(F24*0.25)+(G24*0.5)+(H24*0.25)</f>
        <v>6.7</v>
      </c>
      <c r="J24" s="14">
        <f t="shared" si="9"/>
        <v>4.5107142857142861</v>
      </c>
      <c r="L24" s="53">
        <f t="shared" si="10"/>
        <v>5.6053571428571427</v>
      </c>
      <c r="M24">
        <v>4</v>
      </c>
    </row>
    <row r="25" spans="1:13" ht="15" x14ac:dyDescent="0.25">
      <c r="A25" s="55">
        <v>20</v>
      </c>
      <c r="B25" s="56" t="s">
        <v>114</v>
      </c>
      <c r="C25" s="56" t="s">
        <v>93</v>
      </c>
      <c r="D25" s="56" t="s">
        <v>94</v>
      </c>
      <c r="E25" s="56" t="s">
        <v>75</v>
      </c>
      <c r="F25" s="36">
        <v>7.9</v>
      </c>
      <c r="G25" s="36">
        <v>7.7</v>
      </c>
      <c r="H25" s="36">
        <v>5.8</v>
      </c>
      <c r="I25" s="41">
        <f>(F25*0.25)+(G25*0.5)+(H25*0.25)</f>
        <v>7.2750000000000004</v>
      </c>
      <c r="J25" s="14">
        <f t="shared" si="9"/>
        <v>5.9625000000000004</v>
      </c>
      <c r="L25" s="53">
        <f t="shared" si="10"/>
        <v>6.6187500000000004</v>
      </c>
      <c r="M25">
        <v>1</v>
      </c>
    </row>
    <row r="26" spans="1:13" x14ac:dyDescent="0.2">
      <c r="F26" s="53"/>
    </row>
    <row r="27" spans="1:13" x14ac:dyDescent="0.2">
      <c r="F27" s="53"/>
    </row>
    <row r="28" spans="1:13" x14ac:dyDescent="0.2">
      <c r="F28" s="53"/>
    </row>
    <row r="29" spans="1:13" x14ac:dyDescent="0.2">
      <c r="F29" s="53"/>
    </row>
    <row r="30" spans="1:13" x14ac:dyDescent="0.2">
      <c r="F30" s="53"/>
    </row>
  </sheetData>
  <sortState ref="A7:BL17">
    <sortCondition descending="1" ref="AA7:AA17"/>
  </sortState>
  <mergeCells count="3">
    <mergeCell ref="G3:O3"/>
    <mergeCell ref="Q3:Y3"/>
    <mergeCell ref="S1:Y1"/>
  </mergeCells>
  <pageMargins left="0.75" right="0.75" top="1" bottom="1" header="0.5" footer="0.5"/>
  <pageSetup paperSize="9" scale="90" orientation="landscape" horizontalDpi="4294967293" verticalDpi="300" r:id="rId1"/>
  <headerFooter alignWithMargins="0">
    <oddFooter>&amp;L&amp;A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L10"/>
  <sheetViews>
    <sheetView workbookViewId="0">
      <pane xSplit="2" topLeftCell="C1" activePane="topRight" state="frozen"/>
      <selection pane="topRight" sqref="A1:E10"/>
    </sheetView>
  </sheetViews>
  <sheetFormatPr defaultRowHeight="12.75" x14ac:dyDescent="0.2"/>
  <cols>
    <col min="1" max="1" width="5.5703125" customWidth="1"/>
    <col min="2" max="2" width="16.140625" bestFit="1" customWidth="1"/>
    <col min="3" max="3" width="28.5703125" bestFit="1" customWidth="1"/>
    <col min="4" max="4" width="20.42578125" customWidth="1"/>
    <col min="5" max="5" width="12.5703125" customWidth="1"/>
    <col min="6" max="13" width="5.7109375" customWidth="1"/>
    <col min="14" max="14" width="6.28515625" customWidth="1"/>
    <col min="15" max="16" width="5.7109375" customWidth="1"/>
    <col min="17" max="17" width="3.140625" customWidth="1"/>
    <col min="18" max="21" width="5.7109375" customWidth="1"/>
    <col min="22" max="22" width="6.7109375" customWidth="1"/>
    <col min="23" max="23" width="3.140625" customWidth="1"/>
    <col min="24" max="34" width="5.7109375" customWidth="1"/>
    <col min="35" max="35" width="3.140625" customWidth="1"/>
    <col min="36" max="39" width="5.7109375" customWidth="1"/>
    <col min="40" max="40" width="6.7109375" customWidth="1"/>
    <col min="41" max="41" width="3.140625" customWidth="1"/>
    <col min="42" max="52" width="5.7109375" customWidth="1"/>
    <col min="53" max="53" width="3.140625" customWidth="1"/>
    <col min="54" max="57" width="5.7109375" customWidth="1"/>
    <col min="58" max="58" width="6.7109375" customWidth="1"/>
    <col min="59" max="59" width="3.140625" customWidth="1"/>
    <col min="60" max="63" width="8.7109375" customWidth="1"/>
    <col min="64" max="64" width="11.5703125" customWidth="1"/>
  </cols>
  <sheetData>
    <row r="1" spans="1:64" x14ac:dyDescent="0.2">
      <c r="A1" t="s">
        <v>59</v>
      </c>
      <c r="D1" t="s">
        <v>0</v>
      </c>
      <c r="F1" s="15" t="s">
        <v>0</v>
      </c>
      <c r="G1" s="15"/>
      <c r="H1" s="65">
        <f>E1</f>
        <v>0</v>
      </c>
      <c r="I1" s="65"/>
      <c r="J1" s="65"/>
      <c r="K1" s="65"/>
      <c r="L1" s="65"/>
      <c r="M1" s="15"/>
      <c r="N1" s="15"/>
      <c r="Q1" s="1"/>
      <c r="W1" s="2"/>
      <c r="X1" t="s">
        <v>1</v>
      </c>
      <c r="Z1" s="65">
        <f>E2</f>
        <v>0</v>
      </c>
      <c r="AA1" s="65"/>
      <c r="AB1" s="65"/>
      <c r="AC1" s="65"/>
      <c r="AD1" s="65"/>
      <c r="AE1" s="65"/>
      <c r="AF1" s="65"/>
      <c r="AI1" s="1"/>
      <c r="AO1" s="2"/>
      <c r="AP1" t="s">
        <v>2</v>
      </c>
      <c r="AR1" s="65">
        <f>E3</f>
        <v>0</v>
      </c>
      <c r="AS1" s="65"/>
      <c r="AT1" s="65"/>
      <c r="AU1" s="65"/>
      <c r="AV1" s="65"/>
      <c r="AW1" s="65"/>
      <c r="AX1" s="65"/>
      <c r="BA1" s="1"/>
      <c r="BG1" s="2"/>
      <c r="BL1" s="4">
        <f ca="1">NOW()</f>
        <v>42639.332629629629</v>
      </c>
    </row>
    <row r="2" spans="1:64" x14ac:dyDescent="0.2">
      <c r="A2" s="5" t="s">
        <v>57</v>
      </c>
      <c r="D2" t="s">
        <v>1</v>
      </c>
      <c r="Q2" s="1"/>
      <c r="W2" s="2"/>
      <c r="AI2" s="1"/>
      <c r="AO2" s="2"/>
      <c r="BA2" s="1"/>
      <c r="BG2" s="2"/>
      <c r="BL2" s="6">
        <f ca="1">NOW()</f>
        <v>42639.332629629629</v>
      </c>
    </row>
    <row r="3" spans="1:64" x14ac:dyDescent="0.2">
      <c r="A3" t="s">
        <v>45</v>
      </c>
      <c r="C3" t="s">
        <v>61</v>
      </c>
      <c r="D3" t="s">
        <v>2</v>
      </c>
      <c r="Q3" s="1"/>
      <c r="W3" s="2"/>
      <c r="AI3" s="1"/>
      <c r="AO3" s="2"/>
      <c r="BA3" s="1"/>
      <c r="BG3" s="2"/>
    </row>
    <row r="4" spans="1:64" x14ac:dyDescent="0.2">
      <c r="F4" s="66" t="s">
        <v>3</v>
      </c>
      <c r="G4" s="66"/>
      <c r="H4" s="66"/>
      <c r="I4" s="66"/>
      <c r="J4" s="66"/>
      <c r="K4" s="66"/>
      <c r="L4" s="66"/>
      <c r="M4" s="66"/>
      <c r="N4" s="66"/>
      <c r="O4" s="66"/>
      <c r="P4" s="66"/>
      <c r="Q4" s="8"/>
      <c r="R4" s="66" t="s">
        <v>4</v>
      </c>
      <c r="S4" s="66"/>
      <c r="T4" s="66"/>
      <c r="U4" s="66"/>
      <c r="V4" s="7" t="s">
        <v>35</v>
      </c>
      <c r="W4" s="2"/>
      <c r="X4" s="66" t="s">
        <v>3</v>
      </c>
      <c r="Y4" s="66"/>
      <c r="Z4" s="66"/>
      <c r="AA4" s="66"/>
      <c r="AB4" s="66"/>
      <c r="AC4" s="66"/>
      <c r="AD4" s="66"/>
      <c r="AE4" s="66"/>
      <c r="AF4" s="66"/>
      <c r="AG4" s="66"/>
      <c r="AH4" s="66"/>
      <c r="AI4" s="8"/>
      <c r="AJ4" s="66" t="s">
        <v>4</v>
      </c>
      <c r="AK4" s="66"/>
      <c r="AL4" s="66"/>
      <c r="AM4" s="66"/>
      <c r="AN4" s="7" t="s">
        <v>35</v>
      </c>
      <c r="AO4" s="2"/>
      <c r="AP4" s="66" t="s">
        <v>3</v>
      </c>
      <c r="AQ4" s="66"/>
      <c r="AR4" s="66"/>
      <c r="AS4" s="66"/>
      <c r="AT4" s="66"/>
      <c r="AU4" s="66"/>
      <c r="AV4" s="66"/>
      <c r="AW4" s="66"/>
      <c r="AX4" s="66"/>
      <c r="AY4" s="66"/>
      <c r="AZ4" s="66"/>
      <c r="BA4" s="8"/>
      <c r="BB4" s="66" t="s">
        <v>4</v>
      </c>
      <c r="BC4" s="66"/>
      <c r="BD4" s="66"/>
      <c r="BE4" s="66"/>
      <c r="BF4" s="7" t="s">
        <v>35</v>
      </c>
      <c r="BG4" s="2"/>
      <c r="BH4" s="66" t="s">
        <v>34</v>
      </c>
      <c r="BI4" s="66"/>
      <c r="BJ4" s="66"/>
      <c r="BK4" s="7" t="s">
        <v>36</v>
      </c>
    </row>
    <row r="5" spans="1:64" s="7" customFormat="1" x14ac:dyDescent="0.2">
      <c r="A5" s="7" t="s">
        <v>6</v>
      </c>
      <c r="B5" s="7" t="s">
        <v>7</v>
      </c>
      <c r="C5" s="7" t="s">
        <v>8</v>
      </c>
      <c r="D5" s="7" t="s">
        <v>9</v>
      </c>
      <c r="E5" s="7" t="s">
        <v>10</v>
      </c>
      <c r="F5" s="7" t="s">
        <v>11</v>
      </c>
      <c r="G5" s="7" t="s">
        <v>12</v>
      </c>
      <c r="H5" s="7" t="s">
        <v>33</v>
      </c>
      <c r="I5" s="7" t="s">
        <v>29</v>
      </c>
      <c r="J5" s="7" t="s">
        <v>42</v>
      </c>
      <c r="K5" s="7" t="s">
        <v>43</v>
      </c>
      <c r="L5" s="7" t="s">
        <v>44</v>
      </c>
      <c r="M5" s="7" t="s">
        <v>28</v>
      </c>
      <c r="N5" s="7" t="s">
        <v>27</v>
      </c>
      <c r="O5" s="7" t="s">
        <v>8</v>
      </c>
      <c r="P5" s="7" t="s">
        <v>15</v>
      </c>
      <c r="Q5" s="8"/>
      <c r="R5" s="7" t="s">
        <v>16</v>
      </c>
      <c r="S5" s="7" t="s">
        <v>41</v>
      </c>
      <c r="T5" s="25" t="s">
        <v>8</v>
      </c>
      <c r="U5" s="7" t="s">
        <v>15</v>
      </c>
      <c r="V5" s="7" t="s">
        <v>18</v>
      </c>
      <c r="W5" s="9"/>
      <c r="X5" s="7" t="s">
        <v>11</v>
      </c>
      <c r="Y5" s="7" t="s">
        <v>12</v>
      </c>
      <c r="Z5" s="7" t="s">
        <v>33</v>
      </c>
      <c r="AA5" s="7" t="s">
        <v>29</v>
      </c>
      <c r="AB5" s="7" t="s">
        <v>42</v>
      </c>
      <c r="AC5" s="7" t="s">
        <v>43</v>
      </c>
      <c r="AD5" s="7" t="s">
        <v>44</v>
      </c>
      <c r="AE5" s="7" t="s">
        <v>28</v>
      </c>
      <c r="AF5" s="7" t="s">
        <v>27</v>
      </c>
      <c r="AG5" s="7" t="s">
        <v>8</v>
      </c>
      <c r="AH5" s="7" t="s">
        <v>15</v>
      </c>
      <c r="AI5" s="8"/>
      <c r="AJ5" s="25" t="s">
        <v>16</v>
      </c>
      <c r="AK5" s="25" t="s">
        <v>41</v>
      </c>
      <c r="AL5" s="25" t="s">
        <v>8</v>
      </c>
      <c r="AM5" s="25" t="s">
        <v>15</v>
      </c>
      <c r="AN5" s="7" t="s">
        <v>18</v>
      </c>
      <c r="AO5" s="9"/>
      <c r="AP5" s="7" t="s">
        <v>11</v>
      </c>
      <c r="AQ5" s="7" t="s">
        <v>12</v>
      </c>
      <c r="AR5" s="7" t="s">
        <v>33</v>
      </c>
      <c r="AS5" s="7" t="s">
        <v>29</v>
      </c>
      <c r="AT5" s="7" t="s">
        <v>42</v>
      </c>
      <c r="AU5" s="7" t="s">
        <v>43</v>
      </c>
      <c r="AV5" s="7" t="s">
        <v>44</v>
      </c>
      <c r="AW5" s="7" t="s">
        <v>28</v>
      </c>
      <c r="AX5" s="7" t="s">
        <v>27</v>
      </c>
      <c r="AY5" s="7" t="s">
        <v>8</v>
      </c>
      <c r="AZ5" s="7" t="s">
        <v>15</v>
      </c>
      <c r="BA5" s="8"/>
      <c r="BB5" s="25" t="s">
        <v>16</v>
      </c>
      <c r="BC5" s="25" t="s">
        <v>41</v>
      </c>
      <c r="BD5" s="25" t="s">
        <v>8</v>
      </c>
      <c r="BE5" s="25" t="s">
        <v>15</v>
      </c>
      <c r="BF5" s="7" t="s">
        <v>18</v>
      </c>
      <c r="BG5" s="9"/>
      <c r="BH5" s="7" t="s">
        <v>19</v>
      </c>
      <c r="BI5" s="7" t="s">
        <v>20</v>
      </c>
      <c r="BJ5" s="7" t="s">
        <v>21</v>
      </c>
      <c r="BK5" s="7" t="s">
        <v>15</v>
      </c>
      <c r="BL5" s="7" t="s">
        <v>23</v>
      </c>
    </row>
    <row r="6" spans="1:64" x14ac:dyDescent="0.2">
      <c r="Q6" s="1"/>
      <c r="W6" s="2"/>
      <c r="AI6" s="1"/>
      <c r="AO6" s="2"/>
      <c r="BA6" s="1"/>
      <c r="BG6" s="2"/>
    </row>
    <row r="7" spans="1:64" ht="15.75" x14ac:dyDescent="0.25">
      <c r="A7" s="58">
        <v>17</v>
      </c>
      <c r="B7" s="58" t="s">
        <v>116</v>
      </c>
      <c r="C7" s="58" t="s">
        <v>105</v>
      </c>
      <c r="D7" s="58" t="s">
        <v>94</v>
      </c>
      <c r="E7" s="58" t="s">
        <v>75</v>
      </c>
      <c r="F7" s="10">
        <v>4.5</v>
      </c>
      <c r="G7" s="10">
        <v>6.3</v>
      </c>
      <c r="H7" s="10">
        <v>5.8</v>
      </c>
      <c r="I7" s="10">
        <v>6.5</v>
      </c>
      <c r="J7" s="10">
        <v>4.8</v>
      </c>
      <c r="K7" s="10">
        <v>5.8</v>
      </c>
      <c r="L7" s="10">
        <v>5.5</v>
      </c>
      <c r="M7" s="17">
        <f t="shared" ref="M7" si="0">SUM(F7:L7)</f>
        <v>39.200000000000003</v>
      </c>
      <c r="N7" s="18">
        <f t="shared" ref="N7" si="1">M7/7</f>
        <v>5.6000000000000005</v>
      </c>
      <c r="O7" s="10">
        <v>6.8</v>
      </c>
      <c r="P7" s="11">
        <f t="shared" ref="P7" si="2">(N7*0.75)+(O7*0.25)</f>
        <v>5.9</v>
      </c>
      <c r="Q7" s="1"/>
      <c r="R7" s="10">
        <v>5.3</v>
      </c>
      <c r="S7" s="10">
        <v>8.1</v>
      </c>
      <c r="T7" s="10">
        <v>7.4</v>
      </c>
      <c r="U7" s="14">
        <f t="shared" ref="U7" si="3">(R7*0.25)+(S7*0.65)+(T7*0.1)</f>
        <v>7.33</v>
      </c>
      <c r="V7" s="14">
        <f t="shared" ref="V7" si="4">(P7+U7)/2</f>
        <v>6.6150000000000002</v>
      </c>
      <c r="W7" s="2"/>
      <c r="X7" s="10">
        <v>4.5</v>
      </c>
      <c r="Y7" s="10">
        <v>6</v>
      </c>
      <c r="Z7" s="10">
        <v>5</v>
      </c>
      <c r="AA7" s="10">
        <v>6.2</v>
      </c>
      <c r="AB7" s="10">
        <v>5.2</v>
      </c>
      <c r="AC7" s="10">
        <v>4.5</v>
      </c>
      <c r="AD7" s="10">
        <v>5.5</v>
      </c>
      <c r="AE7" s="17">
        <f t="shared" ref="AE7" si="5">SUM(X7:AD7)</f>
        <v>36.9</v>
      </c>
      <c r="AF7" s="18">
        <f t="shared" ref="AF7" si="6">AE7/7</f>
        <v>5.2714285714285714</v>
      </c>
      <c r="AG7" s="10">
        <v>7</v>
      </c>
      <c r="AH7" s="11">
        <f t="shared" ref="AH7" si="7">(AF7*0.75)+(AG7*0.25)</f>
        <v>5.7035714285714283</v>
      </c>
      <c r="AI7" s="1"/>
      <c r="AJ7" s="10">
        <v>6.6</v>
      </c>
      <c r="AK7" s="10">
        <v>8</v>
      </c>
      <c r="AL7" s="10">
        <v>8.5</v>
      </c>
      <c r="AM7" s="14">
        <f t="shared" ref="AM7" si="8">(AJ7*0.25)+(AK7*0.65)+(AL7*0.1)</f>
        <v>7.6999999999999993</v>
      </c>
      <c r="AN7" s="14">
        <f t="shared" ref="AN7" si="9">(AH7+AM7)/2</f>
        <v>6.7017857142857142</v>
      </c>
      <c r="AO7" s="2"/>
      <c r="AP7" s="10">
        <v>5.5</v>
      </c>
      <c r="AQ7" s="10">
        <v>5.2</v>
      </c>
      <c r="AR7" s="10">
        <v>5.8</v>
      </c>
      <c r="AS7" s="10">
        <v>6.2</v>
      </c>
      <c r="AT7" s="10">
        <v>5.4</v>
      </c>
      <c r="AU7" s="10">
        <v>5</v>
      </c>
      <c r="AV7" s="10">
        <v>6</v>
      </c>
      <c r="AW7" s="17">
        <f t="shared" ref="AW7" si="10">SUM(AP7:AV7)</f>
        <v>39.1</v>
      </c>
      <c r="AX7" s="18">
        <f t="shared" ref="AX7" si="11">AW7/7</f>
        <v>5.5857142857142863</v>
      </c>
      <c r="AY7" s="10">
        <v>7.8</v>
      </c>
      <c r="AZ7" s="11">
        <f t="shared" ref="AZ7" si="12">(AX7*0.75)+(AY7*0.25)</f>
        <v>6.1392857142857151</v>
      </c>
      <c r="BA7" s="1"/>
      <c r="BB7" s="10">
        <v>6.3</v>
      </c>
      <c r="BC7" s="10">
        <v>7.1</v>
      </c>
      <c r="BD7" s="10">
        <v>7</v>
      </c>
      <c r="BE7" s="14">
        <f t="shared" ref="BE7" si="13">(BB7*0.25)+(BC7*0.65)+(BD7*0.1)</f>
        <v>6.8900000000000006</v>
      </c>
      <c r="BF7" s="14">
        <f t="shared" ref="BF7" si="14">(AZ7+BE7)/2</f>
        <v>6.5146428571428583</v>
      </c>
      <c r="BG7" s="2"/>
      <c r="BH7" s="14">
        <f t="shared" ref="BH7" si="15">V7</f>
        <v>6.6150000000000002</v>
      </c>
      <c r="BI7" s="14">
        <f t="shared" ref="BI7" si="16">AN7</f>
        <v>6.7017857142857142</v>
      </c>
      <c r="BJ7" s="14">
        <f t="shared" ref="BJ7" si="17">BF7</f>
        <v>6.5146428571428583</v>
      </c>
      <c r="BK7" s="14">
        <f t="shared" ref="BK7" si="18">AVERAGE(BH7:BJ7)</f>
        <v>6.6104761904761915</v>
      </c>
      <c r="BL7">
        <v>1</v>
      </c>
    </row>
    <row r="8" spans="1:64" ht="15.75" x14ac:dyDescent="0.25">
      <c r="A8" s="58">
        <v>6</v>
      </c>
      <c r="B8" s="58" t="s">
        <v>117</v>
      </c>
      <c r="C8" s="58" t="s">
        <v>102</v>
      </c>
      <c r="D8" s="58" t="s">
        <v>103</v>
      </c>
      <c r="E8" s="58" t="s">
        <v>113</v>
      </c>
      <c r="F8" s="10">
        <v>4.5</v>
      </c>
      <c r="G8" s="10">
        <v>6</v>
      </c>
      <c r="H8" s="10">
        <v>6.3</v>
      </c>
      <c r="I8" s="10">
        <v>5</v>
      </c>
      <c r="J8" s="10">
        <v>5.2</v>
      </c>
      <c r="K8" s="10">
        <v>5.5</v>
      </c>
      <c r="L8" s="10">
        <v>5</v>
      </c>
      <c r="M8" s="17">
        <f t="shared" ref="M8:M10" si="19">SUM(F8:L8)</f>
        <v>37.5</v>
      </c>
      <c r="N8" s="18">
        <f t="shared" ref="N8:N10" si="20">M8/7</f>
        <v>5.3571428571428568</v>
      </c>
      <c r="O8" s="10">
        <v>6.3</v>
      </c>
      <c r="P8" s="11">
        <f t="shared" ref="P8:P10" si="21">(N8*0.75)+(O8*0.25)</f>
        <v>5.5928571428571425</v>
      </c>
      <c r="Q8" s="1"/>
      <c r="R8" s="10">
        <v>4.9000000000000004</v>
      </c>
      <c r="S8" s="10">
        <v>8</v>
      </c>
      <c r="T8" s="10">
        <v>6.1</v>
      </c>
      <c r="U8" s="14">
        <f t="shared" ref="U8:U10" si="22">(R8*0.25)+(S8*0.65)+(T8*0.1)</f>
        <v>7.035000000000001</v>
      </c>
      <c r="V8" s="14">
        <f t="shared" ref="V8:V10" si="23">(P8+U8)/2</f>
        <v>6.3139285714285718</v>
      </c>
      <c r="W8" s="2"/>
      <c r="X8" s="10">
        <v>4.5999999999999996</v>
      </c>
      <c r="Y8" s="10">
        <v>5.8</v>
      </c>
      <c r="Z8" s="10">
        <v>5.5</v>
      </c>
      <c r="AA8" s="10">
        <v>5.0999999999999996</v>
      </c>
      <c r="AB8" s="10">
        <v>3.8</v>
      </c>
      <c r="AC8" s="10">
        <v>5.5</v>
      </c>
      <c r="AD8" s="10">
        <v>4.8</v>
      </c>
      <c r="AE8" s="17">
        <f t="shared" ref="AE8:AE10" si="24">SUM(X8:AD8)</f>
        <v>35.1</v>
      </c>
      <c r="AF8" s="18">
        <f t="shared" ref="AF8:AF10" si="25">AE8/7</f>
        <v>5.0142857142857142</v>
      </c>
      <c r="AG8" s="10">
        <v>6.2</v>
      </c>
      <c r="AH8" s="11">
        <f t="shared" ref="AH8:AH10" si="26">(AF8*0.75)+(AG8*0.25)</f>
        <v>5.3107142857142859</v>
      </c>
      <c r="AI8" s="1"/>
      <c r="AJ8" s="10">
        <v>7.2</v>
      </c>
      <c r="AK8" s="10">
        <v>8</v>
      </c>
      <c r="AL8" s="10">
        <v>7</v>
      </c>
      <c r="AM8" s="14">
        <f t="shared" ref="AM8:AM10" si="27">(AJ8*0.25)+(AK8*0.65)+(AL8*0.1)</f>
        <v>7.7</v>
      </c>
      <c r="AN8" s="14">
        <f t="shared" ref="AN8:AN10" si="28">(AH8+AM8)/2</f>
        <v>6.5053571428571431</v>
      </c>
      <c r="AO8" s="2"/>
      <c r="AP8" s="10">
        <v>5.6</v>
      </c>
      <c r="AQ8" s="10">
        <v>6.4</v>
      </c>
      <c r="AR8" s="10">
        <v>5.8</v>
      </c>
      <c r="AS8" s="10">
        <v>3.8</v>
      </c>
      <c r="AT8" s="10">
        <v>6.2</v>
      </c>
      <c r="AU8" s="10">
        <v>6.5</v>
      </c>
      <c r="AV8" s="10">
        <v>7.2</v>
      </c>
      <c r="AW8" s="17">
        <f t="shared" ref="AW8:AW10" si="29">SUM(AP8:AV8)</f>
        <v>41.5</v>
      </c>
      <c r="AX8" s="18">
        <f t="shared" ref="AX8:AX10" si="30">AW8/7</f>
        <v>5.9285714285714288</v>
      </c>
      <c r="AY8" s="10">
        <v>6.5</v>
      </c>
      <c r="AZ8" s="11">
        <f t="shared" ref="AZ8:AZ10" si="31">(AX8*0.75)+(AY8*0.25)</f>
        <v>6.0714285714285712</v>
      </c>
      <c r="BA8" s="1"/>
      <c r="BB8" s="10">
        <v>6.9</v>
      </c>
      <c r="BC8" s="10">
        <v>7.1</v>
      </c>
      <c r="BD8" s="10">
        <v>7.4</v>
      </c>
      <c r="BE8" s="14">
        <f t="shared" ref="BE8:BE10" si="32">(BB8*0.25)+(BC8*0.65)+(BD8*0.1)</f>
        <v>7.08</v>
      </c>
      <c r="BF8" s="14">
        <f t="shared" ref="BF8:BF10" si="33">(AZ8+BE8)/2</f>
        <v>6.5757142857142856</v>
      </c>
      <c r="BG8" s="2"/>
      <c r="BH8" s="14">
        <f t="shared" ref="BH8:BH10" si="34">V8</f>
        <v>6.3139285714285718</v>
      </c>
      <c r="BI8" s="14">
        <f t="shared" ref="BI8:BI10" si="35">AN8</f>
        <v>6.5053571428571431</v>
      </c>
      <c r="BJ8" s="14">
        <f t="shared" ref="BJ8:BJ10" si="36">BF8</f>
        <v>6.5757142857142856</v>
      </c>
      <c r="BK8" s="14">
        <f t="shared" ref="BK8:BK10" si="37">AVERAGE(BH8:BJ8)</f>
        <v>6.4650000000000007</v>
      </c>
      <c r="BL8">
        <v>3</v>
      </c>
    </row>
    <row r="9" spans="1:64" ht="15.75" x14ac:dyDescent="0.25">
      <c r="A9" s="58">
        <v>4</v>
      </c>
      <c r="B9" s="58" t="s">
        <v>118</v>
      </c>
      <c r="C9" s="58" t="s">
        <v>102</v>
      </c>
      <c r="D9" s="58" t="s">
        <v>103</v>
      </c>
      <c r="E9" s="58" t="s">
        <v>113</v>
      </c>
      <c r="F9" s="10">
        <v>5</v>
      </c>
      <c r="G9" s="10">
        <v>6.5</v>
      </c>
      <c r="H9" s="10">
        <v>6</v>
      </c>
      <c r="I9" s="10">
        <v>5.5</v>
      </c>
      <c r="J9" s="10">
        <v>5.5</v>
      </c>
      <c r="K9" s="10">
        <v>6</v>
      </c>
      <c r="L9" s="10">
        <v>4.8</v>
      </c>
      <c r="M9" s="17">
        <f t="shared" si="19"/>
        <v>39.299999999999997</v>
      </c>
      <c r="N9" s="18">
        <f t="shared" si="20"/>
        <v>5.6142857142857139</v>
      </c>
      <c r="O9" s="10">
        <v>6.4</v>
      </c>
      <c r="P9" s="11">
        <f t="shared" si="21"/>
        <v>5.8107142857142851</v>
      </c>
      <c r="Q9" s="1"/>
      <c r="R9" s="10">
        <v>5.0999999999999996</v>
      </c>
      <c r="S9" s="10">
        <v>8.1</v>
      </c>
      <c r="T9" s="10">
        <v>6</v>
      </c>
      <c r="U9" s="14">
        <f t="shared" si="22"/>
        <v>7.1399999999999988</v>
      </c>
      <c r="V9" s="14">
        <f t="shared" si="23"/>
        <v>6.4753571428571419</v>
      </c>
      <c r="W9" s="2"/>
      <c r="X9" s="10">
        <v>4.8</v>
      </c>
      <c r="Y9" s="10">
        <v>5.5</v>
      </c>
      <c r="Z9" s="10">
        <v>5</v>
      </c>
      <c r="AA9" s="10">
        <v>5</v>
      </c>
      <c r="AB9" s="10">
        <v>5</v>
      </c>
      <c r="AC9" s="10">
        <v>5.5</v>
      </c>
      <c r="AD9" s="10">
        <v>4.5</v>
      </c>
      <c r="AE9" s="17">
        <f t="shared" si="24"/>
        <v>35.299999999999997</v>
      </c>
      <c r="AF9" s="18">
        <f t="shared" si="25"/>
        <v>5.0428571428571427</v>
      </c>
      <c r="AG9" s="10">
        <v>6.2</v>
      </c>
      <c r="AH9" s="11">
        <f t="shared" si="26"/>
        <v>5.3321428571428573</v>
      </c>
      <c r="AI9" s="1"/>
      <c r="AJ9" s="10">
        <v>7.5</v>
      </c>
      <c r="AK9" s="10">
        <v>8.1999999999999993</v>
      </c>
      <c r="AL9" s="10">
        <v>7</v>
      </c>
      <c r="AM9" s="14">
        <f t="shared" si="27"/>
        <v>7.9050000000000002</v>
      </c>
      <c r="AN9" s="14">
        <f t="shared" si="28"/>
        <v>6.6185714285714283</v>
      </c>
      <c r="AO9" s="2"/>
      <c r="AP9" s="10">
        <v>6.4</v>
      </c>
      <c r="AQ9" s="10">
        <v>6.2</v>
      </c>
      <c r="AR9" s="10">
        <v>5.2</v>
      </c>
      <c r="AS9" s="10">
        <v>5.4</v>
      </c>
      <c r="AT9" s="10">
        <v>5.8</v>
      </c>
      <c r="AU9" s="10">
        <v>6</v>
      </c>
      <c r="AV9" s="10">
        <v>6</v>
      </c>
      <c r="AW9" s="17">
        <f t="shared" si="29"/>
        <v>41</v>
      </c>
      <c r="AX9" s="18">
        <f t="shared" si="30"/>
        <v>5.8571428571428568</v>
      </c>
      <c r="AY9" s="10">
        <v>6.5</v>
      </c>
      <c r="AZ9" s="11">
        <f t="shared" si="31"/>
        <v>6.0178571428571423</v>
      </c>
      <c r="BA9" s="1"/>
      <c r="BB9" s="10">
        <v>7.3</v>
      </c>
      <c r="BC9" s="10">
        <v>7.5</v>
      </c>
      <c r="BD9" s="10">
        <v>7.2</v>
      </c>
      <c r="BE9" s="14">
        <f t="shared" si="32"/>
        <v>7.42</v>
      </c>
      <c r="BF9" s="14">
        <f t="shared" si="33"/>
        <v>6.7189285714285711</v>
      </c>
      <c r="BG9" s="2"/>
      <c r="BH9" s="14">
        <f t="shared" si="34"/>
        <v>6.4753571428571419</v>
      </c>
      <c r="BI9" s="14">
        <f t="shared" si="35"/>
        <v>6.6185714285714283</v>
      </c>
      <c r="BJ9" s="14">
        <f t="shared" si="36"/>
        <v>6.7189285714285711</v>
      </c>
      <c r="BK9" s="14">
        <f t="shared" si="37"/>
        <v>6.6042857142857132</v>
      </c>
      <c r="BL9">
        <v>2</v>
      </c>
    </row>
    <row r="10" spans="1:64" ht="15.75" x14ac:dyDescent="0.25">
      <c r="A10" s="58">
        <v>29</v>
      </c>
      <c r="B10" s="58" t="s">
        <v>119</v>
      </c>
      <c r="C10" s="58" t="s">
        <v>110</v>
      </c>
      <c r="D10" s="58" t="s">
        <v>111</v>
      </c>
      <c r="E10" s="58" t="s">
        <v>109</v>
      </c>
      <c r="F10" s="10">
        <v>4.5</v>
      </c>
      <c r="G10" s="10">
        <v>6.5</v>
      </c>
      <c r="H10" s="10">
        <v>5.8</v>
      </c>
      <c r="I10" s="10">
        <v>5.3</v>
      </c>
      <c r="J10" s="10">
        <v>5.8</v>
      </c>
      <c r="K10" s="10">
        <v>6</v>
      </c>
      <c r="L10" s="10">
        <v>5.5</v>
      </c>
      <c r="M10" s="17">
        <f t="shared" si="19"/>
        <v>39.400000000000006</v>
      </c>
      <c r="N10" s="18">
        <f t="shared" si="20"/>
        <v>5.628571428571429</v>
      </c>
      <c r="O10" s="10">
        <v>4.8</v>
      </c>
      <c r="P10" s="11">
        <f t="shared" si="21"/>
        <v>5.4214285714285717</v>
      </c>
      <c r="Q10" s="1"/>
      <c r="R10" s="10">
        <v>4.9000000000000004</v>
      </c>
      <c r="S10" s="10">
        <v>8.1</v>
      </c>
      <c r="T10" s="10">
        <v>5.9</v>
      </c>
      <c r="U10" s="14">
        <f t="shared" si="22"/>
        <v>7.08</v>
      </c>
      <c r="V10" s="14">
        <f t="shared" si="23"/>
        <v>6.2507142857142863</v>
      </c>
      <c r="W10" s="2"/>
      <c r="X10" s="10">
        <v>3.5</v>
      </c>
      <c r="Y10" s="10">
        <v>6</v>
      </c>
      <c r="Z10" s="10">
        <v>4</v>
      </c>
      <c r="AA10" s="10">
        <v>4</v>
      </c>
      <c r="AB10" s="10">
        <v>3.5</v>
      </c>
      <c r="AC10" s="10">
        <v>3</v>
      </c>
      <c r="AD10" s="10">
        <v>5</v>
      </c>
      <c r="AE10" s="17">
        <f t="shared" si="24"/>
        <v>29</v>
      </c>
      <c r="AF10" s="18">
        <f t="shared" si="25"/>
        <v>4.1428571428571432</v>
      </c>
      <c r="AG10" s="10">
        <v>4.8</v>
      </c>
      <c r="AH10" s="11">
        <f t="shared" si="26"/>
        <v>4.3071428571428578</v>
      </c>
      <c r="AI10" s="1"/>
      <c r="AJ10" s="10">
        <v>5</v>
      </c>
      <c r="AK10" s="10">
        <v>7.6</v>
      </c>
      <c r="AL10" s="10">
        <v>7</v>
      </c>
      <c r="AM10" s="14">
        <f t="shared" si="27"/>
        <v>6.89</v>
      </c>
      <c r="AN10" s="14">
        <f t="shared" si="28"/>
        <v>5.5985714285714288</v>
      </c>
      <c r="AO10" s="2"/>
      <c r="AP10" s="10">
        <v>5.8</v>
      </c>
      <c r="AQ10" s="10">
        <v>6.6</v>
      </c>
      <c r="AR10" s="10">
        <v>5.8</v>
      </c>
      <c r="AS10" s="10">
        <v>5.8</v>
      </c>
      <c r="AT10" s="10">
        <v>5.2</v>
      </c>
      <c r="AU10" s="10">
        <v>4</v>
      </c>
      <c r="AV10" s="10">
        <v>6.6</v>
      </c>
      <c r="AW10" s="17">
        <f t="shared" si="29"/>
        <v>39.800000000000004</v>
      </c>
      <c r="AX10" s="18">
        <f t="shared" si="30"/>
        <v>5.6857142857142859</v>
      </c>
      <c r="AY10" s="10">
        <v>5.2</v>
      </c>
      <c r="AZ10" s="11">
        <f t="shared" si="31"/>
        <v>5.5642857142857141</v>
      </c>
      <c r="BA10" s="1"/>
      <c r="BB10" s="10">
        <v>6.5</v>
      </c>
      <c r="BC10" s="10">
        <v>7.8</v>
      </c>
      <c r="BD10" s="10">
        <v>6.7</v>
      </c>
      <c r="BE10" s="14">
        <f t="shared" si="32"/>
        <v>7.3650000000000002</v>
      </c>
      <c r="BF10" s="14">
        <f t="shared" si="33"/>
        <v>6.4646428571428576</v>
      </c>
      <c r="BG10" s="2"/>
      <c r="BH10" s="14">
        <f t="shared" si="34"/>
        <v>6.2507142857142863</v>
      </c>
      <c r="BI10" s="14">
        <f t="shared" si="35"/>
        <v>5.5985714285714288</v>
      </c>
      <c r="BJ10" s="14">
        <f t="shared" si="36"/>
        <v>6.4646428571428576</v>
      </c>
      <c r="BK10" s="14">
        <f t="shared" si="37"/>
        <v>6.1046428571428573</v>
      </c>
      <c r="BL10">
        <v>4</v>
      </c>
    </row>
  </sheetData>
  <sortState ref="A7:BK23">
    <sortCondition descending="1" ref="BK7:BK23"/>
  </sortState>
  <mergeCells count="10">
    <mergeCell ref="BB4:BE4"/>
    <mergeCell ref="BH4:BJ4"/>
    <mergeCell ref="H1:L1"/>
    <mergeCell ref="Z1:AF1"/>
    <mergeCell ref="AR1:AX1"/>
    <mergeCell ref="F4:P4"/>
    <mergeCell ref="R4:U4"/>
    <mergeCell ref="X4:AH4"/>
    <mergeCell ref="AJ4:AM4"/>
    <mergeCell ref="AP4:AZ4"/>
  </mergeCells>
  <pageMargins left="0.75" right="0.75" top="1" bottom="1" header="0.5" footer="0.5"/>
  <pageSetup paperSize="9" scale="79" orientation="landscape" horizontalDpi="4294967293" verticalDpi="300" r:id="rId1"/>
  <headerFooter alignWithMargins="0">
    <oddFooter>&amp;L&amp;A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O8"/>
  <sheetViews>
    <sheetView workbookViewId="0">
      <pane xSplit="2" topLeftCell="C1" activePane="topRight" state="frozen"/>
      <selection pane="topRight" sqref="A1:E7"/>
    </sheetView>
  </sheetViews>
  <sheetFormatPr defaultRowHeight="12.75" x14ac:dyDescent="0.2"/>
  <cols>
    <col min="1" max="1" width="5.5703125" customWidth="1"/>
    <col min="2" max="2" width="17.7109375" bestFit="1" customWidth="1"/>
    <col min="3" max="3" width="22.5703125" customWidth="1"/>
    <col min="4" max="4" width="14.85546875" customWidth="1"/>
    <col min="5" max="5" width="17.28515625" customWidth="1"/>
    <col min="6" max="17" width="5.7109375" customWidth="1"/>
    <col min="18" max="18" width="3.140625" customWidth="1"/>
    <col min="19" max="22" width="5.7109375" customWidth="1"/>
    <col min="23" max="23" width="6.7109375" customWidth="1"/>
    <col min="24" max="24" width="3.140625" customWidth="1"/>
    <col min="25" max="36" width="5.7109375" customWidth="1"/>
    <col min="37" max="37" width="3.140625" customWidth="1"/>
    <col min="38" max="41" width="5.7109375" customWidth="1"/>
    <col min="42" max="42" width="6.7109375" customWidth="1"/>
    <col min="43" max="43" width="3.140625" customWidth="1"/>
    <col min="44" max="55" width="5.7109375" customWidth="1"/>
    <col min="56" max="56" width="3.140625" customWidth="1"/>
    <col min="57" max="60" width="5.7109375" customWidth="1"/>
    <col min="61" max="61" width="6.7109375" customWidth="1"/>
    <col min="62" max="62" width="3.140625" customWidth="1"/>
    <col min="63" max="66" width="8.7109375" customWidth="1"/>
    <col min="67" max="67" width="11.5703125" customWidth="1"/>
  </cols>
  <sheetData>
    <row r="1" spans="1:67" x14ac:dyDescent="0.2">
      <c r="A1" t="s">
        <v>59</v>
      </c>
      <c r="D1" t="s">
        <v>0</v>
      </c>
      <c r="F1" s="15" t="s">
        <v>0</v>
      </c>
      <c r="G1" s="15"/>
      <c r="H1" s="65">
        <f>E1</f>
        <v>0</v>
      </c>
      <c r="I1" s="65"/>
      <c r="J1" s="65"/>
      <c r="K1" s="65"/>
      <c r="L1" s="65"/>
      <c r="M1" s="65"/>
      <c r="N1" s="15"/>
      <c r="O1" s="15"/>
      <c r="R1" s="1"/>
      <c r="X1" s="2"/>
      <c r="Y1" t="s">
        <v>1</v>
      </c>
      <c r="AA1" s="65">
        <f>E2</f>
        <v>0</v>
      </c>
      <c r="AB1" s="65"/>
      <c r="AC1" s="65"/>
      <c r="AD1" s="65"/>
      <c r="AE1" s="65"/>
      <c r="AF1" s="65"/>
      <c r="AG1" s="65"/>
      <c r="AH1" s="65"/>
      <c r="AK1" s="1"/>
      <c r="AQ1" s="2"/>
      <c r="AR1" t="s">
        <v>2</v>
      </c>
      <c r="AT1" s="65">
        <f>E3</f>
        <v>0</v>
      </c>
      <c r="AU1" s="65"/>
      <c r="AV1" s="65"/>
      <c r="AW1" s="65"/>
      <c r="AX1" s="65"/>
      <c r="AY1" s="65"/>
      <c r="AZ1" s="65"/>
      <c r="BA1" s="65"/>
      <c r="BD1" s="1"/>
      <c r="BJ1" s="2"/>
      <c r="BO1" s="4">
        <f ca="1">NOW()</f>
        <v>42639.332629629629</v>
      </c>
    </row>
    <row r="2" spans="1:67" x14ac:dyDescent="0.2">
      <c r="A2" s="5" t="s">
        <v>57</v>
      </c>
      <c r="D2" t="s">
        <v>1</v>
      </c>
      <c r="E2" s="19"/>
      <c r="R2" s="1"/>
      <c r="X2" s="2"/>
      <c r="AK2" s="1"/>
      <c r="AQ2" s="2"/>
      <c r="BD2" s="1"/>
      <c r="BJ2" s="2"/>
      <c r="BO2" s="6">
        <f ca="1">NOW()</f>
        <v>42639.332629629629</v>
      </c>
    </row>
    <row r="3" spans="1:67" x14ac:dyDescent="0.2">
      <c r="A3" t="s">
        <v>50</v>
      </c>
      <c r="C3" t="s">
        <v>62</v>
      </c>
      <c r="D3" t="s">
        <v>2</v>
      </c>
      <c r="R3" s="1"/>
      <c r="X3" s="2"/>
      <c r="AK3" s="1"/>
      <c r="AQ3" s="2"/>
      <c r="BD3" s="1"/>
      <c r="BJ3" s="2"/>
    </row>
    <row r="4" spans="1:67" x14ac:dyDescent="0.2">
      <c r="F4" s="66" t="s">
        <v>3</v>
      </c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8"/>
      <c r="S4" s="66" t="s">
        <v>4</v>
      </c>
      <c r="T4" s="66"/>
      <c r="U4" s="66"/>
      <c r="V4" s="66"/>
      <c r="W4" s="7" t="s">
        <v>35</v>
      </c>
      <c r="X4" s="2"/>
      <c r="Y4" s="66" t="s">
        <v>3</v>
      </c>
      <c r="Z4" s="66"/>
      <c r="AA4" s="66"/>
      <c r="AB4" s="66"/>
      <c r="AC4" s="66"/>
      <c r="AD4" s="66"/>
      <c r="AE4" s="66"/>
      <c r="AF4" s="66"/>
      <c r="AG4" s="66"/>
      <c r="AH4" s="66"/>
      <c r="AI4" s="66"/>
      <c r="AJ4" s="66"/>
      <c r="AK4" s="8"/>
      <c r="AL4" s="66" t="s">
        <v>4</v>
      </c>
      <c r="AM4" s="66"/>
      <c r="AN4" s="66"/>
      <c r="AO4" s="66"/>
      <c r="AP4" s="7" t="s">
        <v>35</v>
      </c>
      <c r="AQ4" s="2"/>
      <c r="AR4" s="66" t="s">
        <v>3</v>
      </c>
      <c r="AS4" s="66"/>
      <c r="AT4" s="66"/>
      <c r="AU4" s="66"/>
      <c r="AV4" s="66"/>
      <c r="AW4" s="66"/>
      <c r="AX4" s="66"/>
      <c r="AY4" s="66"/>
      <c r="AZ4" s="66"/>
      <c r="BA4" s="66"/>
      <c r="BB4" s="66"/>
      <c r="BC4" s="66"/>
      <c r="BD4" s="8"/>
      <c r="BE4" s="66" t="s">
        <v>4</v>
      </c>
      <c r="BF4" s="66"/>
      <c r="BG4" s="66"/>
      <c r="BH4" s="66"/>
      <c r="BI4" s="7" t="s">
        <v>35</v>
      </c>
      <c r="BJ4" s="2"/>
      <c r="BK4" s="66" t="s">
        <v>34</v>
      </c>
      <c r="BL4" s="66"/>
      <c r="BM4" s="66"/>
      <c r="BN4" s="7" t="s">
        <v>36</v>
      </c>
    </row>
    <row r="5" spans="1:67" s="7" customFormat="1" x14ac:dyDescent="0.2">
      <c r="A5" s="7" t="s">
        <v>6</v>
      </c>
      <c r="B5" s="7" t="s">
        <v>7</v>
      </c>
      <c r="C5" s="7" t="s">
        <v>8</v>
      </c>
      <c r="D5" s="7" t="s">
        <v>9</v>
      </c>
      <c r="E5" s="7" t="s">
        <v>10</v>
      </c>
      <c r="F5" s="7" t="s">
        <v>11</v>
      </c>
      <c r="G5" s="7" t="s">
        <v>12</v>
      </c>
      <c r="H5" s="7" t="s">
        <v>13</v>
      </c>
      <c r="I5" s="7" t="s">
        <v>37</v>
      </c>
      <c r="J5" s="7" t="s">
        <v>38</v>
      </c>
      <c r="K5" s="7" t="s">
        <v>39</v>
      </c>
      <c r="L5" s="7" t="s">
        <v>14</v>
      </c>
      <c r="M5" s="7" t="s">
        <v>40</v>
      </c>
      <c r="N5" s="7" t="s">
        <v>28</v>
      </c>
      <c r="O5" s="7" t="s">
        <v>27</v>
      </c>
      <c r="P5" s="7" t="s">
        <v>8</v>
      </c>
      <c r="Q5" s="7" t="s">
        <v>15</v>
      </c>
      <c r="R5" s="8"/>
      <c r="S5" s="25" t="s">
        <v>16</v>
      </c>
      <c r="T5" s="25" t="s">
        <v>41</v>
      </c>
      <c r="U5" s="25" t="s">
        <v>8</v>
      </c>
      <c r="V5" s="25" t="s">
        <v>15</v>
      </c>
      <c r="W5" s="7" t="s">
        <v>18</v>
      </c>
      <c r="X5" s="9"/>
      <c r="Y5" s="7" t="s">
        <v>11</v>
      </c>
      <c r="Z5" s="7" t="s">
        <v>12</v>
      </c>
      <c r="AA5" s="7" t="s">
        <v>13</v>
      </c>
      <c r="AB5" s="7" t="s">
        <v>37</v>
      </c>
      <c r="AC5" s="7" t="s">
        <v>38</v>
      </c>
      <c r="AD5" s="7" t="s">
        <v>39</v>
      </c>
      <c r="AE5" s="7" t="s">
        <v>14</v>
      </c>
      <c r="AF5" s="7" t="s">
        <v>40</v>
      </c>
      <c r="AG5" s="7" t="s">
        <v>28</v>
      </c>
      <c r="AH5" s="7" t="s">
        <v>27</v>
      </c>
      <c r="AI5" s="7" t="s">
        <v>8</v>
      </c>
      <c r="AJ5" s="7" t="s">
        <v>15</v>
      </c>
      <c r="AK5" s="8"/>
      <c r="AL5" s="25" t="s">
        <v>16</v>
      </c>
      <c r="AM5" s="25" t="s">
        <v>41</v>
      </c>
      <c r="AN5" s="25" t="s">
        <v>8</v>
      </c>
      <c r="AO5" s="25" t="s">
        <v>15</v>
      </c>
      <c r="AP5" s="7" t="s">
        <v>18</v>
      </c>
      <c r="AQ5" s="9"/>
      <c r="AR5" s="7" t="s">
        <v>11</v>
      </c>
      <c r="AS5" s="7" t="s">
        <v>12</v>
      </c>
      <c r="AT5" s="7" t="s">
        <v>13</v>
      </c>
      <c r="AU5" s="7" t="s">
        <v>37</v>
      </c>
      <c r="AV5" s="7" t="s">
        <v>38</v>
      </c>
      <c r="AW5" s="7" t="s">
        <v>39</v>
      </c>
      <c r="AX5" s="7" t="s">
        <v>14</v>
      </c>
      <c r="AY5" s="7" t="s">
        <v>40</v>
      </c>
      <c r="AZ5" s="7" t="s">
        <v>28</v>
      </c>
      <c r="BA5" s="7" t="s">
        <v>27</v>
      </c>
      <c r="BB5" s="7" t="s">
        <v>8</v>
      </c>
      <c r="BC5" s="7" t="s">
        <v>15</v>
      </c>
      <c r="BD5" s="8"/>
      <c r="BE5" s="25" t="s">
        <v>16</v>
      </c>
      <c r="BF5" s="25" t="s">
        <v>41</v>
      </c>
      <c r="BG5" s="25" t="s">
        <v>8</v>
      </c>
      <c r="BH5" s="25" t="s">
        <v>15</v>
      </c>
      <c r="BI5" s="7" t="s">
        <v>18</v>
      </c>
      <c r="BJ5" s="9"/>
      <c r="BK5" s="7" t="s">
        <v>19</v>
      </c>
      <c r="BL5" s="7" t="s">
        <v>20</v>
      </c>
      <c r="BM5" s="7" t="s">
        <v>21</v>
      </c>
      <c r="BN5" s="7" t="s">
        <v>15</v>
      </c>
      <c r="BO5" s="7" t="s">
        <v>23</v>
      </c>
    </row>
    <row r="6" spans="1:67" x14ac:dyDescent="0.2">
      <c r="R6" s="1"/>
      <c r="X6" s="2"/>
      <c r="AK6" s="1"/>
      <c r="AQ6" s="2"/>
      <c r="BD6" s="1"/>
      <c r="BJ6" s="2"/>
    </row>
    <row r="7" spans="1:67" ht="12.75" customHeight="1" x14ac:dyDescent="0.25">
      <c r="A7" s="55">
        <v>23</v>
      </c>
      <c r="B7" s="59" t="s">
        <v>120</v>
      </c>
      <c r="C7" s="59" t="s">
        <v>110</v>
      </c>
      <c r="D7" s="59" t="s">
        <v>111</v>
      </c>
      <c r="E7" s="59" t="s">
        <v>101</v>
      </c>
      <c r="F7" s="10">
        <v>5.6</v>
      </c>
      <c r="G7" s="10">
        <v>5.4</v>
      </c>
      <c r="H7" s="10">
        <v>5.2</v>
      </c>
      <c r="I7" s="10">
        <v>5</v>
      </c>
      <c r="J7" s="10">
        <v>5.4</v>
      </c>
      <c r="K7" s="10">
        <v>5.2</v>
      </c>
      <c r="L7" s="10">
        <v>5</v>
      </c>
      <c r="M7" s="10">
        <v>5.4</v>
      </c>
      <c r="N7" s="17">
        <f t="shared" ref="N7" si="0">SUM(F7:M7)</f>
        <v>42.199999999999996</v>
      </c>
      <c r="O7" s="18">
        <f t="shared" ref="O7" si="1">N7/8</f>
        <v>5.2749999999999995</v>
      </c>
      <c r="P7" s="10">
        <v>5.5</v>
      </c>
      <c r="Q7" s="11">
        <f t="shared" ref="Q7" si="2">(O7*0.75)+(P7*0.25)</f>
        <v>5.3312499999999998</v>
      </c>
      <c r="R7" s="1"/>
      <c r="S7" s="10">
        <v>7.3</v>
      </c>
      <c r="T7" s="10">
        <v>7.1</v>
      </c>
      <c r="U7" s="10">
        <v>4.9000000000000004</v>
      </c>
      <c r="V7" s="14">
        <f t="shared" ref="V7" si="3">(S7*0.25)+(T7*0.65)+(U7*0.1)</f>
        <v>6.9300000000000006</v>
      </c>
      <c r="W7" s="14">
        <f t="shared" ref="W7" si="4">(Q7+V7)/2</f>
        <v>6.1306250000000002</v>
      </c>
      <c r="X7" s="2"/>
      <c r="Y7" s="10">
        <v>4.5</v>
      </c>
      <c r="Z7" s="10">
        <v>5.5</v>
      </c>
      <c r="AA7" s="10">
        <v>6.5</v>
      </c>
      <c r="AB7" s="10">
        <v>6</v>
      </c>
      <c r="AC7" s="10">
        <v>6</v>
      </c>
      <c r="AD7" s="10">
        <v>6</v>
      </c>
      <c r="AE7" s="10">
        <v>5.8</v>
      </c>
      <c r="AF7" s="10">
        <v>4.5</v>
      </c>
      <c r="AG7" s="17">
        <f t="shared" ref="AG7" si="5">SUM(Y7:AF7)</f>
        <v>44.8</v>
      </c>
      <c r="AH7" s="18">
        <f t="shared" ref="AH7" si="6">AG7/8</f>
        <v>5.6</v>
      </c>
      <c r="AI7" s="10">
        <v>5.2</v>
      </c>
      <c r="AJ7" s="11">
        <f t="shared" ref="AJ7" si="7">(AH7*0.75)+(AI7*0.25)</f>
        <v>5.4999999999999991</v>
      </c>
      <c r="AK7" s="1"/>
      <c r="AL7" s="10">
        <v>4.9000000000000004</v>
      </c>
      <c r="AM7" s="10">
        <v>8.5</v>
      </c>
      <c r="AN7" s="10">
        <v>5</v>
      </c>
      <c r="AO7" s="14">
        <f t="shared" ref="AO7" si="8">(AL7*0.25)+(AM7*0.65)+(AN7*0.1)</f>
        <v>7.25</v>
      </c>
      <c r="AP7" s="14">
        <f t="shared" ref="AP7" si="9">(AJ7+AO7)/2</f>
        <v>6.375</v>
      </c>
      <c r="AQ7" s="2"/>
      <c r="AR7" s="10">
        <v>4.5</v>
      </c>
      <c r="AS7" s="10">
        <v>6</v>
      </c>
      <c r="AT7" s="10">
        <v>6.5</v>
      </c>
      <c r="AU7" s="10">
        <v>5.2</v>
      </c>
      <c r="AV7" s="10">
        <v>5</v>
      </c>
      <c r="AW7" s="10">
        <v>5.2</v>
      </c>
      <c r="AX7" s="10">
        <v>6.5</v>
      </c>
      <c r="AY7" s="10">
        <v>6</v>
      </c>
      <c r="AZ7" s="17">
        <f t="shared" ref="AZ7" si="10">SUM(AR7:AY7)</f>
        <v>44.9</v>
      </c>
      <c r="BA7" s="18">
        <f t="shared" ref="BA7" si="11">AZ7/8</f>
        <v>5.6124999999999998</v>
      </c>
      <c r="BB7" s="10">
        <v>6</v>
      </c>
      <c r="BC7" s="11">
        <f t="shared" ref="BC7" si="12">(BA7*0.75)+(BB7*0.25)</f>
        <v>5.7093749999999996</v>
      </c>
      <c r="BD7" s="1"/>
      <c r="BE7" s="10">
        <v>5.7</v>
      </c>
      <c r="BF7" s="10">
        <v>7.2</v>
      </c>
      <c r="BG7" s="10">
        <v>7</v>
      </c>
      <c r="BH7" s="14">
        <f t="shared" ref="BH7" si="13">(BE7*0.25)+(BF7*0.65)+(BG7*0.1)</f>
        <v>6.8050000000000006</v>
      </c>
      <c r="BI7" s="14">
        <f t="shared" ref="BI7" si="14">(BC7+BH7)/2</f>
        <v>6.2571875000000006</v>
      </c>
      <c r="BJ7" s="2"/>
      <c r="BK7" s="14">
        <f t="shared" ref="BK7" si="15">W7</f>
        <v>6.1306250000000002</v>
      </c>
      <c r="BL7" s="14">
        <f t="shared" ref="BL7" si="16">AP7</f>
        <v>6.375</v>
      </c>
      <c r="BM7" s="14">
        <f>BI7</f>
        <v>6.2571875000000006</v>
      </c>
      <c r="BN7" s="14">
        <f t="shared" ref="BN7" si="17">AVERAGE(BK7:BM7)</f>
        <v>6.2542708333333339</v>
      </c>
      <c r="BO7">
        <v>1</v>
      </c>
    </row>
    <row r="8" spans="1:67" x14ac:dyDescent="0.2">
      <c r="V8" s="14"/>
    </row>
  </sheetData>
  <sortState ref="A7:BN17">
    <sortCondition descending="1" ref="BN7:BN17"/>
  </sortState>
  <mergeCells count="10">
    <mergeCell ref="BE4:BH4"/>
    <mergeCell ref="BK4:BM4"/>
    <mergeCell ref="H1:M1"/>
    <mergeCell ref="AA1:AH1"/>
    <mergeCell ref="AT1:BA1"/>
    <mergeCell ref="F4:Q4"/>
    <mergeCell ref="S4:V4"/>
    <mergeCell ref="Y4:AJ4"/>
    <mergeCell ref="AL4:AO4"/>
    <mergeCell ref="AR4:BC4"/>
  </mergeCells>
  <pageMargins left="0.75" right="0.75" top="1" bottom="1" header="0.5" footer="0.5"/>
  <pageSetup paperSize="9" scale="85" orientation="landscape" horizontalDpi="4294967293" verticalDpi="300" r:id="rId1"/>
  <headerFooter alignWithMargins="0">
    <oddFooter>&amp;L&amp;A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O19"/>
  <sheetViews>
    <sheetView zoomScale="110" zoomScaleNormal="110" workbookViewId="0">
      <pane xSplit="2" topLeftCell="C1" activePane="topRight" state="frozen"/>
      <selection pane="topRight" activeCell="C1" sqref="C1"/>
    </sheetView>
  </sheetViews>
  <sheetFormatPr defaultRowHeight="12.75" x14ac:dyDescent="0.2"/>
  <cols>
    <col min="1" max="1" width="5.5703125" customWidth="1"/>
    <col min="2" max="2" width="17.7109375" customWidth="1"/>
    <col min="3" max="3" width="21.140625" customWidth="1"/>
    <col min="4" max="4" width="18.7109375" bestFit="1" customWidth="1"/>
    <col min="5" max="5" width="16" bestFit="1" customWidth="1"/>
    <col min="6" max="17" width="5.7109375" customWidth="1"/>
    <col min="18" max="18" width="3.140625" customWidth="1"/>
    <col min="19" max="22" width="5.7109375" customWidth="1"/>
    <col min="23" max="23" width="6.7109375" customWidth="1"/>
    <col min="24" max="24" width="3.140625" customWidth="1"/>
    <col min="25" max="36" width="5.7109375" customWidth="1"/>
    <col min="37" max="37" width="3.140625" customWidth="1"/>
    <col min="38" max="41" width="5.7109375" customWidth="1"/>
    <col min="42" max="42" width="6.7109375" customWidth="1"/>
    <col min="43" max="43" width="3.140625" customWidth="1"/>
    <col min="44" max="55" width="5.7109375" customWidth="1"/>
    <col min="56" max="56" width="3.140625" customWidth="1"/>
    <col min="57" max="60" width="5.7109375" customWidth="1"/>
    <col min="61" max="61" width="6.7109375" customWidth="1"/>
    <col min="62" max="62" width="3.140625" customWidth="1"/>
    <col min="63" max="66" width="6.7109375" customWidth="1"/>
    <col min="67" max="67" width="11.5703125" customWidth="1"/>
  </cols>
  <sheetData>
    <row r="1" spans="1:67" x14ac:dyDescent="0.2">
      <c r="A1" t="s">
        <v>59</v>
      </c>
      <c r="D1" t="s">
        <v>0</v>
      </c>
      <c r="E1" s="19"/>
      <c r="F1" s="15" t="s">
        <v>0</v>
      </c>
      <c r="G1" s="15"/>
      <c r="H1" s="65">
        <f>E1</f>
        <v>0</v>
      </c>
      <c r="I1" s="65"/>
      <c r="J1" s="65"/>
      <c r="K1" s="65"/>
      <c r="L1" s="65"/>
      <c r="M1" s="65"/>
      <c r="N1" s="15"/>
      <c r="O1" s="15"/>
      <c r="P1" s="26"/>
      <c r="R1" s="1"/>
      <c r="X1" s="2"/>
      <c r="Y1" t="s">
        <v>1</v>
      </c>
      <c r="AA1" s="65">
        <f>E2</f>
        <v>0</v>
      </c>
      <c r="AB1" s="65"/>
      <c r="AC1" s="65"/>
      <c r="AD1" s="65"/>
      <c r="AE1" s="65"/>
      <c r="AF1" s="65"/>
      <c r="AG1" s="65"/>
      <c r="AH1" s="65"/>
      <c r="AI1" s="26"/>
      <c r="AK1" s="1"/>
      <c r="AQ1" s="2"/>
      <c r="AR1" t="s">
        <v>2</v>
      </c>
      <c r="AT1" s="65">
        <f>E3</f>
        <v>0</v>
      </c>
      <c r="AU1" s="65"/>
      <c r="AV1" s="65"/>
      <c r="AW1" s="65"/>
      <c r="AX1" s="65"/>
      <c r="AY1" s="65"/>
      <c r="AZ1" s="65"/>
      <c r="BA1" s="65"/>
      <c r="BB1" s="26"/>
      <c r="BD1" s="1"/>
      <c r="BJ1" s="2"/>
      <c r="BO1" s="4">
        <f ca="1">NOW()</f>
        <v>42639.332629629629</v>
      </c>
    </row>
    <row r="2" spans="1:67" x14ac:dyDescent="0.2">
      <c r="A2" s="5" t="s">
        <v>57</v>
      </c>
      <c r="B2" s="5"/>
      <c r="D2" t="s">
        <v>1</v>
      </c>
      <c r="E2" s="19"/>
      <c r="R2" s="1"/>
      <c r="X2" s="2"/>
      <c r="AK2" s="1"/>
      <c r="AQ2" s="2"/>
      <c r="BD2" s="1"/>
      <c r="BJ2" s="2"/>
      <c r="BO2" s="6">
        <f ca="1">NOW()</f>
        <v>42639.332629629629</v>
      </c>
    </row>
    <row r="3" spans="1:67" x14ac:dyDescent="0.2">
      <c r="A3" t="s">
        <v>48</v>
      </c>
      <c r="C3" s="19" t="s">
        <v>56</v>
      </c>
      <c r="D3" t="s">
        <v>2</v>
      </c>
      <c r="R3" s="1"/>
      <c r="X3" s="2"/>
      <c r="AK3" s="1"/>
      <c r="AQ3" s="2"/>
      <c r="BD3" s="1"/>
      <c r="BJ3" s="2"/>
    </row>
    <row r="4" spans="1:67" x14ac:dyDescent="0.2">
      <c r="F4" s="66" t="s">
        <v>3</v>
      </c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8"/>
      <c r="S4" s="66" t="s">
        <v>4</v>
      </c>
      <c r="T4" s="66"/>
      <c r="U4" s="66"/>
      <c r="V4" s="66"/>
      <c r="W4" s="7" t="s">
        <v>35</v>
      </c>
      <c r="X4" s="2"/>
      <c r="Y4" s="66" t="s">
        <v>3</v>
      </c>
      <c r="Z4" s="66"/>
      <c r="AA4" s="66"/>
      <c r="AB4" s="66"/>
      <c r="AC4" s="66"/>
      <c r="AD4" s="66"/>
      <c r="AE4" s="66"/>
      <c r="AF4" s="66"/>
      <c r="AG4" s="66"/>
      <c r="AH4" s="66"/>
      <c r="AI4" s="66"/>
      <c r="AJ4" s="66"/>
      <c r="AK4" s="8"/>
      <c r="AL4" s="66" t="s">
        <v>4</v>
      </c>
      <c r="AM4" s="66"/>
      <c r="AN4" s="66"/>
      <c r="AO4" s="66"/>
      <c r="AP4" s="7" t="s">
        <v>35</v>
      </c>
      <c r="AQ4" s="2"/>
      <c r="AR4" s="66" t="s">
        <v>3</v>
      </c>
      <c r="AS4" s="66"/>
      <c r="AT4" s="66"/>
      <c r="AU4" s="66"/>
      <c r="AV4" s="66"/>
      <c r="AW4" s="66"/>
      <c r="AX4" s="66"/>
      <c r="AY4" s="66"/>
      <c r="AZ4" s="66"/>
      <c r="BA4" s="66"/>
      <c r="BB4" s="66"/>
      <c r="BC4" s="66"/>
      <c r="BD4" s="8"/>
      <c r="BE4" s="66" t="s">
        <v>4</v>
      </c>
      <c r="BF4" s="66"/>
      <c r="BG4" s="66"/>
      <c r="BH4" s="66"/>
      <c r="BI4" s="7" t="s">
        <v>35</v>
      </c>
      <c r="BJ4" s="2"/>
      <c r="BK4" s="66" t="s">
        <v>34</v>
      </c>
      <c r="BL4" s="66"/>
      <c r="BM4" s="66"/>
      <c r="BN4" s="7" t="s">
        <v>36</v>
      </c>
    </row>
    <row r="5" spans="1:67" s="7" customFormat="1" x14ac:dyDescent="0.2">
      <c r="A5" s="7" t="s">
        <v>6</v>
      </c>
      <c r="B5" s="7" t="s">
        <v>7</v>
      </c>
      <c r="C5" s="7" t="s">
        <v>8</v>
      </c>
      <c r="D5" s="7" t="s">
        <v>9</v>
      </c>
      <c r="E5" s="7" t="s">
        <v>10</v>
      </c>
      <c r="F5" s="7" t="s">
        <v>11</v>
      </c>
      <c r="G5" s="7" t="s">
        <v>12</v>
      </c>
      <c r="H5" s="7" t="s">
        <v>13</v>
      </c>
      <c r="I5" s="7" t="s">
        <v>37</v>
      </c>
      <c r="J5" s="7" t="s">
        <v>38</v>
      </c>
      <c r="K5" s="7" t="s">
        <v>39</v>
      </c>
      <c r="L5" s="7" t="s">
        <v>14</v>
      </c>
      <c r="M5" s="7" t="s">
        <v>40</v>
      </c>
      <c r="N5" s="7" t="s">
        <v>28</v>
      </c>
      <c r="O5" s="7" t="s">
        <v>27</v>
      </c>
      <c r="P5" s="25" t="s">
        <v>8</v>
      </c>
      <c r="Q5" s="7" t="s">
        <v>15</v>
      </c>
      <c r="R5" s="8"/>
      <c r="S5" s="7" t="s">
        <v>16</v>
      </c>
      <c r="T5" s="7" t="s">
        <v>41</v>
      </c>
      <c r="U5" s="25" t="s">
        <v>8</v>
      </c>
      <c r="V5" s="7" t="s">
        <v>15</v>
      </c>
      <c r="W5" s="7" t="s">
        <v>18</v>
      </c>
      <c r="X5" s="9"/>
      <c r="Y5" s="7" t="s">
        <v>11</v>
      </c>
      <c r="Z5" s="7" t="s">
        <v>12</v>
      </c>
      <c r="AA5" s="7" t="s">
        <v>13</v>
      </c>
      <c r="AB5" s="7" t="s">
        <v>37</v>
      </c>
      <c r="AC5" s="7" t="s">
        <v>38</v>
      </c>
      <c r="AD5" s="7" t="s">
        <v>39</v>
      </c>
      <c r="AE5" s="7" t="s">
        <v>14</v>
      </c>
      <c r="AF5" s="7" t="s">
        <v>40</v>
      </c>
      <c r="AG5" s="7" t="s">
        <v>28</v>
      </c>
      <c r="AH5" s="7" t="s">
        <v>27</v>
      </c>
      <c r="AI5" s="25" t="s">
        <v>8</v>
      </c>
      <c r="AJ5" s="25" t="s">
        <v>15</v>
      </c>
      <c r="AK5" s="8"/>
      <c r="AL5" s="25" t="s">
        <v>16</v>
      </c>
      <c r="AM5" s="25" t="s">
        <v>41</v>
      </c>
      <c r="AN5" s="25" t="s">
        <v>8</v>
      </c>
      <c r="AO5" s="25" t="s">
        <v>15</v>
      </c>
      <c r="AP5" s="25" t="s">
        <v>18</v>
      </c>
      <c r="AQ5" s="9"/>
      <c r="AR5" s="7" t="s">
        <v>11</v>
      </c>
      <c r="AS5" s="7" t="s">
        <v>12</v>
      </c>
      <c r="AT5" s="7" t="s">
        <v>13</v>
      </c>
      <c r="AU5" s="7" t="s">
        <v>37</v>
      </c>
      <c r="AV5" s="7" t="s">
        <v>38</v>
      </c>
      <c r="AW5" s="7" t="s">
        <v>39</v>
      </c>
      <c r="AX5" s="7" t="s">
        <v>14</v>
      </c>
      <c r="AY5" s="7" t="s">
        <v>40</v>
      </c>
      <c r="AZ5" s="7" t="s">
        <v>28</v>
      </c>
      <c r="BA5" s="7" t="s">
        <v>27</v>
      </c>
      <c r="BB5" s="25" t="s">
        <v>8</v>
      </c>
      <c r="BC5" s="25" t="s">
        <v>15</v>
      </c>
      <c r="BD5" s="8"/>
      <c r="BE5" s="25" t="s">
        <v>16</v>
      </c>
      <c r="BF5" s="25" t="s">
        <v>41</v>
      </c>
      <c r="BG5" s="25" t="s">
        <v>8</v>
      </c>
      <c r="BH5" s="25" t="s">
        <v>15</v>
      </c>
      <c r="BI5" s="25" t="s">
        <v>18</v>
      </c>
      <c r="BJ5" s="9"/>
      <c r="BK5" s="7" t="s">
        <v>19</v>
      </c>
      <c r="BL5" s="7" t="s">
        <v>20</v>
      </c>
      <c r="BM5" s="7" t="s">
        <v>21</v>
      </c>
      <c r="BN5" s="7" t="s">
        <v>15</v>
      </c>
      <c r="BO5" s="7" t="s">
        <v>23</v>
      </c>
    </row>
    <row r="6" spans="1:67" x14ac:dyDescent="0.2">
      <c r="R6" s="1"/>
      <c r="X6" s="2"/>
      <c r="AK6" s="1"/>
      <c r="AQ6" s="2"/>
      <c r="BD6" s="1"/>
      <c r="BJ6" s="2"/>
    </row>
    <row r="7" spans="1:67" ht="15" x14ac:dyDescent="0.25">
      <c r="A7" s="59">
        <v>9</v>
      </c>
      <c r="B7" s="59" t="s">
        <v>121</v>
      </c>
      <c r="C7" s="59" t="s">
        <v>123</v>
      </c>
      <c r="D7" s="59" t="s">
        <v>124</v>
      </c>
      <c r="E7" s="59" t="s">
        <v>122</v>
      </c>
      <c r="F7" s="10">
        <v>6</v>
      </c>
      <c r="G7" s="10">
        <v>7</v>
      </c>
      <c r="H7" s="10">
        <v>6.8</v>
      </c>
      <c r="I7" s="10">
        <v>6.5</v>
      </c>
      <c r="J7" s="10">
        <v>6.3</v>
      </c>
      <c r="K7" s="10">
        <v>6.5</v>
      </c>
      <c r="L7" s="10">
        <v>8</v>
      </c>
      <c r="M7" s="27">
        <v>6</v>
      </c>
      <c r="N7" s="17">
        <f t="shared" ref="N7" si="0">SUM(F7:M7)</f>
        <v>53.1</v>
      </c>
      <c r="O7" s="18">
        <f t="shared" ref="O7" si="1">N7/8</f>
        <v>6.6375000000000002</v>
      </c>
      <c r="P7" s="10">
        <v>5.9</v>
      </c>
      <c r="Q7" s="11">
        <f t="shared" ref="Q7" si="2">(O7*0.9)+(P7*0.1)</f>
        <v>6.5637499999999998</v>
      </c>
      <c r="R7" s="1"/>
      <c r="S7" s="10">
        <v>4</v>
      </c>
      <c r="T7" s="10">
        <v>7.6</v>
      </c>
      <c r="U7" s="10">
        <v>5.9</v>
      </c>
      <c r="V7" s="14">
        <f t="shared" ref="V7" si="3">(S7*0.25)+(T7*0.65)+(U7*0.1)</f>
        <v>6.5299999999999994</v>
      </c>
      <c r="W7" s="14">
        <f t="shared" ref="W7" si="4">(Q7+V7)/2</f>
        <v>6.546875</v>
      </c>
      <c r="X7" s="2"/>
      <c r="Y7" s="10">
        <v>6.5</v>
      </c>
      <c r="Z7" s="10">
        <v>7.5</v>
      </c>
      <c r="AA7" s="10">
        <v>6.5</v>
      </c>
      <c r="AB7" s="10">
        <v>8.5</v>
      </c>
      <c r="AC7" s="10">
        <v>7</v>
      </c>
      <c r="AD7" s="10">
        <v>6.5</v>
      </c>
      <c r="AE7" s="10">
        <v>7.5</v>
      </c>
      <c r="AF7" s="10">
        <v>7</v>
      </c>
      <c r="AG7" s="17">
        <f t="shared" ref="AG7" si="5">SUM(Y7:AF7)</f>
        <v>57</v>
      </c>
      <c r="AH7" s="18">
        <f t="shared" ref="AH7" si="6">AG7/8</f>
        <v>7.125</v>
      </c>
      <c r="AI7" s="10">
        <v>7.5</v>
      </c>
      <c r="AJ7" s="11">
        <f t="shared" ref="AJ7" si="7">(AH7*0.9)+(AI7*0.1)</f>
        <v>7.1625000000000005</v>
      </c>
      <c r="AK7" s="1"/>
      <c r="AL7" s="10">
        <v>6.1</v>
      </c>
      <c r="AM7" s="10">
        <v>8.4</v>
      </c>
      <c r="AN7" s="10">
        <v>7.5</v>
      </c>
      <c r="AO7" s="14">
        <f t="shared" ref="AO7" si="8">(AL7*0.25)+(AM7*0.65)+(AN7*0.1)</f>
        <v>7.7350000000000012</v>
      </c>
      <c r="AP7" s="14">
        <f t="shared" ref="AP7" si="9">(AJ7+AO7)/2</f>
        <v>7.4487500000000004</v>
      </c>
      <c r="AQ7" s="2"/>
      <c r="AR7" s="10">
        <v>6</v>
      </c>
      <c r="AS7" s="10">
        <v>5.8</v>
      </c>
      <c r="AT7" s="10">
        <v>6</v>
      </c>
      <c r="AU7" s="10">
        <v>6.6</v>
      </c>
      <c r="AV7" s="10">
        <v>6.2</v>
      </c>
      <c r="AW7" s="10">
        <v>6.5</v>
      </c>
      <c r="AX7" s="10">
        <v>5.8</v>
      </c>
      <c r="AY7" s="10">
        <v>5.8</v>
      </c>
      <c r="AZ7" s="17">
        <f t="shared" ref="AZ7" si="10">SUM(AR7:AY7)</f>
        <v>48.699999999999989</v>
      </c>
      <c r="BA7" s="18">
        <f t="shared" ref="BA7" si="11">AZ7/8</f>
        <v>6.0874999999999986</v>
      </c>
      <c r="BB7" s="10">
        <v>6.2</v>
      </c>
      <c r="BC7" s="11">
        <f t="shared" ref="BC7" si="12">(BA7*0.9)+(BB7*0.1)</f>
        <v>6.098749999999999</v>
      </c>
      <c r="BD7" s="1"/>
      <c r="BE7" s="10">
        <v>7.2</v>
      </c>
      <c r="BF7" s="10">
        <v>7.7</v>
      </c>
      <c r="BG7" s="10">
        <v>6.5</v>
      </c>
      <c r="BH7" s="14">
        <f t="shared" ref="BH7" si="13">(BE7*0.25)+(BF7*0.65)+(BG7*0.1)</f>
        <v>7.4550000000000001</v>
      </c>
      <c r="BI7" s="14">
        <f t="shared" ref="BI7" si="14">(BC7+BH7)/2</f>
        <v>6.7768749999999995</v>
      </c>
      <c r="BJ7" s="2"/>
      <c r="BK7" s="14">
        <f t="shared" ref="BK7" si="15">W7</f>
        <v>6.546875</v>
      </c>
      <c r="BL7" s="14">
        <f t="shared" ref="BL7" si="16">AP7</f>
        <v>7.4487500000000004</v>
      </c>
      <c r="BM7" s="14">
        <f>BI7</f>
        <v>6.7768749999999995</v>
      </c>
      <c r="BN7" s="14">
        <f t="shared" ref="BN7" si="17">AVERAGE(BK7:BM7)</f>
        <v>6.9241666666666672</v>
      </c>
      <c r="BO7">
        <v>1</v>
      </c>
    </row>
    <row r="8" spans="1:67" ht="15.6" customHeight="1" x14ac:dyDescent="0.25">
      <c r="A8" s="59">
        <v>10</v>
      </c>
      <c r="B8" s="59" t="s">
        <v>125</v>
      </c>
      <c r="C8" s="59" t="s">
        <v>123</v>
      </c>
      <c r="D8" s="59" t="s">
        <v>124</v>
      </c>
      <c r="E8" s="59" t="s">
        <v>122</v>
      </c>
      <c r="F8" s="10">
        <v>7.5</v>
      </c>
      <c r="G8" s="10">
        <v>6</v>
      </c>
      <c r="H8" s="10">
        <v>6.5</v>
      </c>
      <c r="I8" s="10">
        <v>7</v>
      </c>
      <c r="J8" s="10">
        <v>5.5</v>
      </c>
      <c r="K8" s="10">
        <v>5.5</v>
      </c>
      <c r="L8" s="10">
        <v>6.5</v>
      </c>
      <c r="M8" s="27">
        <v>5.5</v>
      </c>
      <c r="N8" s="17">
        <f t="shared" ref="N8:N19" si="18">SUM(F8:M8)</f>
        <v>50</v>
      </c>
      <c r="O8" s="18">
        <f t="shared" ref="O8:O19" si="19">N8/8</f>
        <v>6.25</v>
      </c>
      <c r="P8" s="10">
        <v>5.9</v>
      </c>
      <c r="Q8" s="11">
        <f t="shared" ref="Q8:Q19" si="20">(O8*0.9)+(P8*0.1)</f>
        <v>6.2149999999999999</v>
      </c>
      <c r="R8" s="1"/>
      <c r="S8" s="10">
        <v>5.3</v>
      </c>
      <c r="T8" s="10">
        <v>7.2</v>
      </c>
      <c r="U8" s="10">
        <v>5.9</v>
      </c>
      <c r="V8" s="14">
        <f t="shared" ref="V8:V19" si="21">(S8*0.25)+(T8*0.65)+(U8*0.1)</f>
        <v>6.5950000000000006</v>
      </c>
      <c r="W8" s="14">
        <f t="shared" ref="W8:W19" si="22">(Q8+V8)/2</f>
        <v>6.4050000000000002</v>
      </c>
      <c r="X8" s="2"/>
      <c r="Y8" s="10">
        <v>6</v>
      </c>
      <c r="Z8" s="10">
        <v>7</v>
      </c>
      <c r="AA8" s="10">
        <v>6</v>
      </c>
      <c r="AB8" s="10">
        <v>7</v>
      </c>
      <c r="AC8" s="10">
        <v>6.5</v>
      </c>
      <c r="AD8" s="10">
        <v>6</v>
      </c>
      <c r="AE8" s="10">
        <v>5.5</v>
      </c>
      <c r="AF8" s="10">
        <v>5</v>
      </c>
      <c r="AG8" s="17">
        <f t="shared" ref="AG8:AG19" si="23">SUM(Y8:AF8)</f>
        <v>49</v>
      </c>
      <c r="AH8" s="18">
        <f t="shared" ref="AH8:AH19" si="24">AG8/8</f>
        <v>6.125</v>
      </c>
      <c r="AI8" s="10">
        <v>7.5</v>
      </c>
      <c r="AJ8" s="11">
        <f t="shared" ref="AJ8:AJ19" si="25">(AH8*0.9)+(AI8*0.1)</f>
        <v>6.2625000000000002</v>
      </c>
      <c r="AK8" s="1"/>
      <c r="AL8" s="10">
        <v>5.5</v>
      </c>
      <c r="AM8" s="10">
        <v>7.5</v>
      </c>
      <c r="AN8" s="10">
        <v>7.5</v>
      </c>
      <c r="AO8" s="14">
        <f t="shared" ref="AO8:AO19" si="26">(AL8*0.25)+(AM8*0.65)+(AN8*0.1)</f>
        <v>7</v>
      </c>
      <c r="AP8" s="14">
        <f t="shared" ref="AP8:AP19" si="27">(AJ8+AO8)/2</f>
        <v>6.6312499999999996</v>
      </c>
      <c r="AQ8" s="2"/>
      <c r="AR8" s="10">
        <v>5.8</v>
      </c>
      <c r="AS8" s="10">
        <v>5</v>
      </c>
      <c r="AT8" s="10">
        <v>5.2</v>
      </c>
      <c r="AU8" s="10">
        <v>5.4</v>
      </c>
      <c r="AV8" s="10">
        <v>5.8</v>
      </c>
      <c r="AW8" s="10">
        <v>5.8</v>
      </c>
      <c r="AX8" s="10">
        <v>6</v>
      </c>
      <c r="AY8" s="10">
        <v>6.2</v>
      </c>
      <c r="AZ8" s="17">
        <f t="shared" ref="AZ8:AZ19" si="28">SUM(AR8:AY8)</f>
        <v>45.2</v>
      </c>
      <c r="BA8" s="18">
        <f t="shared" ref="BA8:BA19" si="29">AZ8/8</f>
        <v>5.65</v>
      </c>
      <c r="BB8" s="10">
        <v>5.8</v>
      </c>
      <c r="BC8" s="11">
        <f t="shared" ref="BC8:BC19" si="30">(BA8*0.9)+(BB8*0.1)</f>
        <v>5.6650000000000009</v>
      </c>
      <c r="BD8" s="1"/>
      <c r="BE8" s="10">
        <v>7</v>
      </c>
      <c r="BF8" s="10">
        <v>6.5</v>
      </c>
      <c r="BG8" s="10">
        <v>6.6</v>
      </c>
      <c r="BH8" s="14">
        <f t="shared" ref="BH8:BH19" si="31">(BE8*0.25)+(BF8*0.65)+(BG8*0.1)</f>
        <v>6.6350000000000007</v>
      </c>
      <c r="BI8" s="14">
        <f t="shared" ref="BI8:BI19" si="32">(BC8+BH8)/2</f>
        <v>6.15</v>
      </c>
      <c r="BJ8" s="2"/>
      <c r="BK8" s="14">
        <f t="shared" ref="BK8:BK19" si="33">W8</f>
        <v>6.4050000000000002</v>
      </c>
      <c r="BL8" s="14">
        <f t="shared" ref="BL8:BL19" si="34">AP8</f>
        <v>6.6312499999999996</v>
      </c>
      <c r="BM8" s="14">
        <f t="shared" ref="BM8:BM19" si="35">BI8</f>
        <v>6.15</v>
      </c>
      <c r="BN8" s="14">
        <f t="shared" ref="BN8:BN19" si="36">AVERAGE(BK8:BM8)</f>
        <v>6.3954166666666667</v>
      </c>
      <c r="BO8">
        <v>4</v>
      </c>
    </row>
    <row r="9" spans="1:67" ht="15" x14ac:dyDescent="0.25">
      <c r="A9" s="59">
        <v>11</v>
      </c>
      <c r="B9" s="59" t="s">
        <v>126</v>
      </c>
      <c r="C9" s="59" t="s">
        <v>123</v>
      </c>
      <c r="D9" s="59" t="s">
        <v>124</v>
      </c>
      <c r="E9" s="59" t="s">
        <v>122</v>
      </c>
      <c r="F9" s="10">
        <v>5.5</v>
      </c>
      <c r="G9" s="10">
        <v>6.5</v>
      </c>
      <c r="H9" s="10">
        <v>7</v>
      </c>
      <c r="I9" s="10">
        <v>6.8</v>
      </c>
      <c r="J9" s="10">
        <v>6.5</v>
      </c>
      <c r="K9" s="10">
        <v>6.3</v>
      </c>
      <c r="L9" s="10">
        <v>7</v>
      </c>
      <c r="M9" s="27">
        <v>5.5</v>
      </c>
      <c r="N9" s="17">
        <f t="shared" si="18"/>
        <v>51.099999999999994</v>
      </c>
      <c r="O9" s="18">
        <f t="shared" si="19"/>
        <v>6.3874999999999993</v>
      </c>
      <c r="P9" s="10">
        <v>5.9</v>
      </c>
      <c r="Q9" s="11">
        <f t="shared" si="20"/>
        <v>6.3387499999999992</v>
      </c>
      <c r="R9" s="1"/>
      <c r="S9" s="10">
        <v>4.9000000000000004</v>
      </c>
      <c r="T9" s="10">
        <v>8.6999999999999993</v>
      </c>
      <c r="U9" s="10">
        <v>5.9</v>
      </c>
      <c r="V9" s="14">
        <f t="shared" si="21"/>
        <v>7.4699999999999989</v>
      </c>
      <c r="W9" s="14">
        <f t="shared" si="22"/>
        <v>6.904374999999999</v>
      </c>
      <c r="X9" s="2"/>
      <c r="Y9" s="10">
        <v>5.5</v>
      </c>
      <c r="Z9" s="10">
        <v>7</v>
      </c>
      <c r="AA9" s="10">
        <v>6.5</v>
      </c>
      <c r="AB9" s="10">
        <v>7</v>
      </c>
      <c r="AC9" s="10">
        <v>6</v>
      </c>
      <c r="AD9" s="10">
        <v>6.8</v>
      </c>
      <c r="AE9" s="10">
        <v>7</v>
      </c>
      <c r="AF9" s="10">
        <v>6.5</v>
      </c>
      <c r="AG9" s="17">
        <f t="shared" si="23"/>
        <v>52.3</v>
      </c>
      <c r="AH9" s="18">
        <f t="shared" si="24"/>
        <v>6.5374999999999996</v>
      </c>
      <c r="AI9" s="10">
        <v>7.5</v>
      </c>
      <c r="AJ9" s="11">
        <f t="shared" si="25"/>
        <v>6.63375</v>
      </c>
      <c r="AK9" s="1"/>
      <c r="AL9" s="10">
        <v>5</v>
      </c>
      <c r="AM9" s="10">
        <v>7.8</v>
      </c>
      <c r="AN9" s="10">
        <v>7.5</v>
      </c>
      <c r="AO9" s="14">
        <f t="shared" si="26"/>
        <v>7.07</v>
      </c>
      <c r="AP9" s="14">
        <f t="shared" si="27"/>
        <v>6.8518749999999997</v>
      </c>
      <c r="AQ9" s="2"/>
      <c r="AR9" s="10">
        <v>5.6</v>
      </c>
      <c r="AS9" s="10">
        <v>5.8</v>
      </c>
      <c r="AT9" s="10">
        <v>5.4</v>
      </c>
      <c r="AU9" s="10">
        <v>6</v>
      </c>
      <c r="AV9" s="10">
        <v>5.6</v>
      </c>
      <c r="AW9" s="10">
        <v>5.6</v>
      </c>
      <c r="AX9" s="10">
        <v>6.2</v>
      </c>
      <c r="AY9" s="10">
        <v>5.8</v>
      </c>
      <c r="AZ9" s="17">
        <f t="shared" si="28"/>
        <v>46</v>
      </c>
      <c r="BA9" s="18">
        <f t="shared" si="29"/>
        <v>5.75</v>
      </c>
      <c r="BB9" s="10">
        <v>6.2</v>
      </c>
      <c r="BC9" s="11">
        <f t="shared" si="30"/>
        <v>5.7949999999999999</v>
      </c>
      <c r="BD9" s="1"/>
      <c r="BE9" s="10">
        <v>6</v>
      </c>
      <c r="BF9" s="10">
        <v>6.8</v>
      </c>
      <c r="BG9" s="10">
        <v>6.4</v>
      </c>
      <c r="BH9" s="14">
        <f t="shared" si="31"/>
        <v>6.5600000000000005</v>
      </c>
      <c r="BI9" s="14">
        <f t="shared" si="32"/>
        <v>6.1775000000000002</v>
      </c>
      <c r="BJ9" s="2"/>
      <c r="BK9" s="14">
        <f t="shared" si="33"/>
        <v>6.904374999999999</v>
      </c>
      <c r="BL9" s="14">
        <f t="shared" si="34"/>
        <v>6.8518749999999997</v>
      </c>
      <c r="BM9" s="14">
        <f t="shared" si="35"/>
        <v>6.1775000000000002</v>
      </c>
      <c r="BN9" s="14">
        <f t="shared" si="36"/>
        <v>6.6445833333333324</v>
      </c>
      <c r="BO9">
        <v>3</v>
      </c>
    </row>
    <row r="10" spans="1:67" ht="15" x14ac:dyDescent="0.25">
      <c r="A10" s="59">
        <v>8</v>
      </c>
      <c r="B10" s="59" t="s">
        <v>127</v>
      </c>
      <c r="C10" s="59" t="s">
        <v>123</v>
      </c>
      <c r="D10" s="59" t="s">
        <v>124</v>
      </c>
      <c r="E10" s="59" t="s">
        <v>122</v>
      </c>
      <c r="F10" s="10">
        <v>6.8</v>
      </c>
      <c r="G10" s="10">
        <v>6.5</v>
      </c>
      <c r="H10" s="10">
        <v>7.5</v>
      </c>
      <c r="I10" s="10">
        <v>7</v>
      </c>
      <c r="J10" s="10">
        <v>6.5</v>
      </c>
      <c r="K10" s="10">
        <v>6.5</v>
      </c>
      <c r="L10" s="10">
        <v>7</v>
      </c>
      <c r="M10" s="27">
        <v>5</v>
      </c>
      <c r="N10" s="17">
        <f t="shared" si="18"/>
        <v>52.8</v>
      </c>
      <c r="O10" s="18">
        <f t="shared" si="19"/>
        <v>6.6</v>
      </c>
      <c r="P10" s="10">
        <v>5.9</v>
      </c>
      <c r="Q10" s="11">
        <f t="shared" si="20"/>
        <v>6.5299999999999994</v>
      </c>
      <c r="R10" s="1"/>
      <c r="S10" s="10">
        <v>5.2</v>
      </c>
      <c r="T10" s="10">
        <v>7.8</v>
      </c>
      <c r="U10" s="10">
        <v>5.9</v>
      </c>
      <c r="V10" s="14">
        <f t="shared" si="21"/>
        <v>6.96</v>
      </c>
      <c r="W10" s="14">
        <f t="shared" si="22"/>
        <v>6.7449999999999992</v>
      </c>
      <c r="X10" s="2"/>
      <c r="Y10" s="10">
        <v>6</v>
      </c>
      <c r="Z10" s="10">
        <v>6.5</v>
      </c>
      <c r="AA10" s="10">
        <v>7</v>
      </c>
      <c r="AB10" s="10">
        <v>7</v>
      </c>
      <c r="AC10" s="10">
        <v>6.5</v>
      </c>
      <c r="AD10" s="10">
        <v>6.5</v>
      </c>
      <c r="AE10" s="10">
        <v>7</v>
      </c>
      <c r="AF10" s="10">
        <v>7</v>
      </c>
      <c r="AG10" s="17">
        <f t="shared" si="23"/>
        <v>53.5</v>
      </c>
      <c r="AH10" s="18">
        <f t="shared" si="24"/>
        <v>6.6875</v>
      </c>
      <c r="AI10" s="10">
        <v>7.5</v>
      </c>
      <c r="AJ10" s="11">
        <f t="shared" si="25"/>
        <v>6.7687499999999998</v>
      </c>
      <c r="AK10" s="1"/>
      <c r="AL10" s="10">
        <v>5.9</v>
      </c>
      <c r="AM10" s="10">
        <v>8.1999999999999993</v>
      </c>
      <c r="AN10" s="10">
        <v>7.5</v>
      </c>
      <c r="AO10" s="14">
        <f t="shared" si="26"/>
        <v>7.5549999999999997</v>
      </c>
      <c r="AP10" s="14">
        <f t="shared" si="27"/>
        <v>7.1618750000000002</v>
      </c>
      <c r="AQ10" s="2"/>
      <c r="AR10" s="10">
        <v>6.2</v>
      </c>
      <c r="AS10" s="10">
        <v>5.6</v>
      </c>
      <c r="AT10" s="10">
        <v>5.8</v>
      </c>
      <c r="AU10" s="10">
        <v>6.2</v>
      </c>
      <c r="AV10" s="10">
        <v>6</v>
      </c>
      <c r="AW10" s="10">
        <v>6.2</v>
      </c>
      <c r="AX10" s="10">
        <v>5.4</v>
      </c>
      <c r="AY10" s="10">
        <v>5.8</v>
      </c>
      <c r="AZ10" s="17">
        <f t="shared" si="28"/>
        <v>47.199999999999996</v>
      </c>
      <c r="BA10" s="18">
        <f t="shared" si="29"/>
        <v>5.8999999999999995</v>
      </c>
      <c r="BB10" s="10">
        <v>5.4</v>
      </c>
      <c r="BC10" s="11">
        <f t="shared" si="30"/>
        <v>5.85</v>
      </c>
      <c r="BD10" s="1"/>
      <c r="BE10" s="10">
        <v>7.6</v>
      </c>
      <c r="BF10" s="10">
        <v>7.3</v>
      </c>
      <c r="BG10" s="10">
        <v>7</v>
      </c>
      <c r="BH10" s="14">
        <f t="shared" si="31"/>
        <v>7.3449999999999998</v>
      </c>
      <c r="BI10" s="14">
        <f t="shared" si="32"/>
        <v>6.5975000000000001</v>
      </c>
      <c r="BJ10" s="2"/>
      <c r="BK10" s="14">
        <f t="shared" si="33"/>
        <v>6.7449999999999992</v>
      </c>
      <c r="BL10" s="14">
        <f t="shared" si="34"/>
        <v>7.1618750000000002</v>
      </c>
      <c r="BM10" s="14">
        <f t="shared" si="35"/>
        <v>6.5975000000000001</v>
      </c>
      <c r="BN10" s="14">
        <f t="shared" si="36"/>
        <v>6.8347916666666668</v>
      </c>
      <c r="BO10">
        <v>2</v>
      </c>
    </row>
    <row r="11" spans="1:67" ht="15" x14ac:dyDescent="0.25">
      <c r="A11" s="59">
        <v>3</v>
      </c>
      <c r="B11" s="59" t="s">
        <v>128</v>
      </c>
      <c r="C11" s="59" t="s">
        <v>129</v>
      </c>
      <c r="D11" s="59" t="s">
        <v>103</v>
      </c>
      <c r="E11" s="59" t="s">
        <v>113</v>
      </c>
      <c r="F11" s="10">
        <v>6.5</v>
      </c>
      <c r="G11" s="10">
        <v>5</v>
      </c>
      <c r="H11" s="10">
        <v>6</v>
      </c>
      <c r="I11" s="10">
        <v>5.8</v>
      </c>
      <c r="J11" s="10">
        <v>5.3</v>
      </c>
      <c r="K11" s="10">
        <v>5.3</v>
      </c>
      <c r="L11" s="10">
        <v>5</v>
      </c>
      <c r="M11" s="27">
        <v>5</v>
      </c>
      <c r="N11" s="17">
        <f t="shared" si="18"/>
        <v>43.9</v>
      </c>
      <c r="O11" s="18">
        <f t="shared" si="19"/>
        <v>5.4874999999999998</v>
      </c>
      <c r="P11" s="10">
        <v>5.8</v>
      </c>
      <c r="Q11" s="11">
        <f t="shared" si="20"/>
        <v>5.5187499999999998</v>
      </c>
      <c r="R11" s="1"/>
      <c r="S11" s="10">
        <v>4.5</v>
      </c>
      <c r="T11" s="10">
        <v>7.9</v>
      </c>
      <c r="U11" s="10">
        <v>5.8</v>
      </c>
      <c r="V11" s="14">
        <f t="shared" si="21"/>
        <v>6.8400000000000007</v>
      </c>
      <c r="W11" s="14">
        <f t="shared" si="22"/>
        <v>6.1793750000000003</v>
      </c>
      <c r="X11" s="2"/>
      <c r="Y11" s="10">
        <v>5.8</v>
      </c>
      <c r="Z11" s="10">
        <v>7</v>
      </c>
      <c r="AA11" s="10">
        <v>6</v>
      </c>
      <c r="AB11" s="10">
        <v>5.8</v>
      </c>
      <c r="AC11" s="10">
        <v>5.5</v>
      </c>
      <c r="AD11" s="10">
        <v>5.6</v>
      </c>
      <c r="AE11" s="10">
        <v>6.5</v>
      </c>
      <c r="AF11" s="10">
        <v>5</v>
      </c>
      <c r="AG11" s="17">
        <f t="shared" si="23"/>
        <v>47.2</v>
      </c>
      <c r="AH11" s="18">
        <f t="shared" si="24"/>
        <v>5.9</v>
      </c>
      <c r="AI11" s="10">
        <v>7</v>
      </c>
      <c r="AJ11" s="11">
        <f t="shared" si="25"/>
        <v>6.0100000000000007</v>
      </c>
      <c r="AK11" s="1"/>
      <c r="AL11" s="10">
        <v>5</v>
      </c>
      <c r="AM11" s="10">
        <v>7.6</v>
      </c>
      <c r="AN11" s="10">
        <v>7</v>
      </c>
      <c r="AO11" s="14">
        <f t="shared" si="26"/>
        <v>6.89</v>
      </c>
      <c r="AP11" s="14">
        <f t="shared" si="27"/>
        <v>6.45</v>
      </c>
      <c r="AQ11" s="2"/>
      <c r="AR11" s="10">
        <v>6.5</v>
      </c>
      <c r="AS11" s="10">
        <v>5.8</v>
      </c>
      <c r="AT11" s="10">
        <v>5.4</v>
      </c>
      <c r="AU11" s="10">
        <v>5.2</v>
      </c>
      <c r="AV11" s="10">
        <v>5.4</v>
      </c>
      <c r="AW11" s="10">
        <v>5.6</v>
      </c>
      <c r="AX11" s="10">
        <v>5.6</v>
      </c>
      <c r="AY11" s="10">
        <v>5.6</v>
      </c>
      <c r="AZ11" s="17">
        <f t="shared" si="28"/>
        <v>45.100000000000009</v>
      </c>
      <c r="BA11" s="18">
        <f t="shared" si="29"/>
        <v>5.6375000000000011</v>
      </c>
      <c r="BB11" s="10">
        <v>5.2</v>
      </c>
      <c r="BC11" s="11">
        <f t="shared" si="30"/>
        <v>5.5937500000000018</v>
      </c>
      <c r="BD11" s="1"/>
      <c r="BE11" s="10">
        <v>5.6</v>
      </c>
      <c r="BF11" s="10">
        <v>7</v>
      </c>
      <c r="BG11" s="10">
        <v>6</v>
      </c>
      <c r="BH11" s="14">
        <f t="shared" si="31"/>
        <v>6.5499999999999989</v>
      </c>
      <c r="BI11" s="14">
        <f t="shared" si="32"/>
        <v>6.0718750000000004</v>
      </c>
      <c r="BJ11" s="2"/>
      <c r="BK11" s="14">
        <f t="shared" si="33"/>
        <v>6.1793750000000003</v>
      </c>
      <c r="BL11" s="14">
        <f t="shared" si="34"/>
        <v>6.45</v>
      </c>
      <c r="BM11" s="14">
        <f t="shared" si="35"/>
        <v>6.0718750000000004</v>
      </c>
      <c r="BN11" s="14">
        <f t="shared" si="36"/>
        <v>6.2337500000000006</v>
      </c>
    </row>
    <row r="12" spans="1:67" ht="15" x14ac:dyDescent="0.25">
      <c r="A12" s="59">
        <v>1</v>
      </c>
      <c r="B12" s="59" t="s">
        <v>130</v>
      </c>
      <c r="C12" s="59" t="s">
        <v>129</v>
      </c>
      <c r="D12" s="59" t="s">
        <v>103</v>
      </c>
      <c r="E12" s="59" t="s">
        <v>113</v>
      </c>
      <c r="F12" s="10">
        <v>5.3</v>
      </c>
      <c r="G12" s="10">
        <v>6.5</v>
      </c>
      <c r="H12" s="10">
        <v>8</v>
      </c>
      <c r="I12" s="10">
        <v>5.5</v>
      </c>
      <c r="J12" s="10">
        <v>6.5</v>
      </c>
      <c r="K12" s="10">
        <v>5.5</v>
      </c>
      <c r="L12" s="10">
        <v>7</v>
      </c>
      <c r="M12" s="27">
        <v>5.3</v>
      </c>
      <c r="N12" s="17">
        <f t="shared" si="18"/>
        <v>49.599999999999994</v>
      </c>
      <c r="O12" s="18">
        <f t="shared" si="19"/>
        <v>6.1999999999999993</v>
      </c>
      <c r="P12" s="10">
        <v>5.8</v>
      </c>
      <c r="Q12" s="11">
        <f t="shared" si="20"/>
        <v>6.1599999999999993</v>
      </c>
      <c r="R12" s="1"/>
      <c r="S12" s="10">
        <v>5</v>
      </c>
      <c r="T12" s="10">
        <v>7.5</v>
      </c>
      <c r="U12" s="10">
        <v>5.8</v>
      </c>
      <c r="V12" s="14">
        <f t="shared" si="21"/>
        <v>6.7050000000000001</v>
      </c>
      <c r="W12" s="14">
        <f t="shared" si="22"/>
        <v>6.4324999999999992</v>
      </c>
      <c r="X12" s="2"/>
      <c r="Y12" s="10">
        <v>5.5</v>
      </c>
      <c r="Z12" s="10">
        <v>6</v>
      </c>
      <c r="AA12" s="10">
        <v>6.5</v>
      </c>
      <c r="AB12" s="10">
        <v>6.5</v>
      </c>
      <c r="AC12" s="10">
        <v>5.5</v>
      </c>
      <c r="AD12" s="10">
        <v>5.5</v>
      </c>
      <c r="AE12" s="10">
        <v>7</v>
      </c>
      <c r="AF12" s="10">
        <v>5</v>
      </c>
      <c r="AG12" s="17">
        <f t="shared" si="23"/>
        <v>47.5</v>
      </c>
      <c r="AH12" s="18">
        <f t="shared" si="24"/>
        <v>5.9375</v>
      </c>
      <c r="AI12" s="10">
        <v>7</v>
      </c>
      <c r="AJ12" s="11">
        <f t="shared" si="25"/>
        <v>6.0437500000000002</v>
      </c>
      <c r="AK12" s="1"/>
      <c r="AL12" s="10">
        <v>5.0999999999999996</v>
      </c>
      <c r="AM12" s="10">
        <v>7.8</v>
      </c>
      <c r="AN12" s="10">
        <v>6.8</v>
      </c>
      <c r="AO12" s="14">
        <f t="shared" si="26"/>
        <v>7.0250000000000004</v>
      </c>
      <c r="AP12" s="14">
        <f t="shared" si="27"/>
        <v>6.5343750000000007</v>
      </c>
      <c r="AQ12" s="2"/>
      <c r="AR12" s="10">
        <v>5</v>
      </c>
      <c r="AS12" s="10">
        <v>5.6</v>
      </c>
      <c r="AT12" s="10">
        <v>5.4</v>
      </c>
      <c r="AU12" s="10">
        <v>5.2</v>
      </c>
      <c r="AV12" s="10">
        <v>5.2</v>
      </c>
      <c r="AW12" s="10">
        <v>5.4</v>
      </c>
      <c r="AX12" s="10">
        <v>6.2</v>
      </c>
      <c r="AY12" s="10">
        <v>5</v>
      </c>
      <c r="AZ12" s="17">
        <f t="shared" si="28"/>
        <v>43</v>
      </c>
      <c r="BA12" s="18">
        <f t="shared" si="29"/>
        <v>5.375</v>
      </c>
      <c r="BB12" s="10">
        <v>5.4</v>
      </c>
      <c r="BC12" s="11">
        <f t="shared" si="30"/>
        <v>5.3775000000000004</v>
      </c>
      <c r="BD12" s="1"/>
      <c r="BE12" s="10">
        <v>5.8</v>
      </c>
      <c r="BF12" s="10">
        <v>6.6</v>
      </c>
      <c r="BG12" s="10">
        <v>5</v>
      </c>
      <c r="BH12" s="14">
        <f t="shared" si="31"/>
        <v>6.24</v>
      </c>
      <c r="BI12" s="14">
        <f t="shared" si="32"/>
        <v>5.8087499999999999</v>
      </c>
      <c r="BJ12" s="2"/>
      <c r="BK12" s="14">
        <f t="shared" si="33"/>
        <v>6.4324999999999992</v>
      </c>
      <c r="BL12" s="14">
        <f t="shared" si="34"/>
        <v>6.5343750000000007</v>
      </c>
      <c r="BM12" s="14">
        <f t="shared" si="35"/>
        <v>5.8087499999999999</v>
      </c>
      <c r="BN12" s="14">
        <f t="shared" si="36"/>
        <v>6.258541666666666</v>
      </c>
      <c r="BO12">
        <v>5</v>
      </c>
    </row>
    <row r="13" spans="1:67" ht="15" x14ac:dyDescent="0.25">
      <c r="A13" s="59">
        <v>7</v>
      </c>
      <c r="B13" s="59" t="s">
        <v>131</v>
      </c>
      <c r="C13" s="59" t="s">
        <v>129</v>
      </c>
      <c r="D13" s="59" t="s">
        <v>103</v>
      </c>
      <c r="E13" s="59" t="s">
        <v>113</v>
      </c>
      <c r="F13" s="10">
        <v>4</v>
      </c>
      <c r="G13" s="10">
        <v>6.3</v>
      </c>
      <c r="H13" s="10">
        <v>7.5</v>
      </c>
      <c r="I13" s="10">
        <v>6.8</v>
      </c>
      <c r="J13" s="10">
        <v>5.5</v>
      </c>
      <c r="K13" s="10">
        <v>5.3</v>
      </c>
      <c r="L13" s="10">
        <v>6.5</v>
      </c>
      <c r="M13" s="27">
        <v>5.5</v>
      </c>
      <c r="N13" s="17">
        <f t="shared" si="18"/>
        <v>47.4</v>
      </c>
      <c r="O13" s="18">
        <f t="shared" si="19"/>
        <v>5.9249999999999998</v>
      </c>
      <c r="P13" s="10">
        <v>5.8</v>
      </c>
      <c r="Q13" s="11">
        <f t="shared" si="20"/>
        <v>5.9124999999999996</v>
      </c>
      <c r="R13" s="1"/>
      <c r="S13" s="10">
        <v>4.2</v>
      </c>
      <c r="T13" s="10">
        <v>6.5</v>
      </c>
      <c r="U13" s="10">
        <v>5.8</v>
      </c>
      <c r="V13" s="14">
        <f t="shared" si="21"/>
        <v>5.8550000000000004</v>
      </c>
      <c r="W13" s="14">
        <f t="shared" si="22"/>
        <v>5.88375</v>
      </c>
      <c r="X13" s="2"/>
      <c r="Y13" s="10">
        <v>6</v>
      </c>
      <c r="Z13" s="10">
        <v>6.5</v>
      </c>
      <c r="AA13" s="10">
        <v>5.8</v>
      </c>
      <c r="AB13" s="10">
        <v>6</v>
      </c>
      <c r="AC13" s="10">
        <v>6</v>
      </c>
      <c r="AD13" s="10">
        <v>4.5</v>
      </c>
      <c r="AE13" s="10">
        <v>6.5</v>
      </c>
      <c r="AF13" s="10">
        <v>6.2</v>
      </c>
      <c r="AG13" s="17">
        <f t="shared" si="23"/>
        <v>47.5</v>
      </c>
      <c r="AH13" s="18">
        <f t="shared" si="24"/>
        <v>5.9375</v>
      </c>
      <c r="AI13" s="10">
        <v>7</v>
      </c>
      <c r="AJ13" s="11">
        <f t="shared" si="25"/>
        <v>6.0437500000000002</v>
      </c>
      <c r="AK13" s="1"/>
      <c r="AL13" s="10">
        <v>4.8</v>
      </c>
      <c r="AM13" s="10">
        <v>7.2</v>
      </c>
      <c r="AN13" s="10">
        <v>6.5</v>
      </c>
      <c r="AO13" s="14">
        <f t="shared" si="26"/>
        <v>6.5300000000000011</v>
      </c>
      <c r="AP13" s="14">
        <f t="shared" si="27"/>
        <v>6.2868750000000002</v>
      </c>
      <c r="AQ13" s="2"/>
      <c r="AR13" s="10">
        <v>5</v>
      </c>
      <c r="AS13" s="10">
        <v>4.8</v>
      </c>
      <c r="AT13" s="10">
        <v>5.6</v>
      </c>
      <c r="AU13" s="10">
        <v>5.4</v>
      </c>
      <c r="AV13" s="10">
        <v>5.2</v>
      </c>
      <c r="AW13" s="10">
        <v>5.4</v>
      </c>
      <c r="AX13" s="10">
        <v>5.6</v>
      </c>
      <c r="AY13" s="10">
        <v>4.8</v>
      </c>
      <c r="AZ13" s="17">
        <f t="shared" si="28"/>
        <v>41.8</v>
      </c>
      <c r="BA13" s="18">
        <f t="shared" si="29"/>
        <v>5.2249999999999996</v>
      </c>
      <c r="BB13" s="10">
        <v>5.4</v>
      </c>
      <c r="BC13" s="11">
        <f t="shared" si="30"/>
        <v>5.2424999999999997</v>
      </c>
      <c r="BD13" s="1"/>
      <c r="BE13" s="10">
        <v>5.9</v>
      </c>
      <c r="BF13" s="10">
        <v>6.5</v>
      </c>
      <c r="BG13" s="10">
        <v>5.3</v>
      </c>
      <c r="BH13" s="14">
        <f t="shared" si="31"/>
        <v>6.2300000000000013</v>
      </c>
      <c r="BI13" s="14">
        <f t="shared" si="32"/>
        <v>5.7362500000000001</v>
      </c>
      <c r="BJ13" s="2"/>
      <c r="BK13" s="14">
        <f t="shared" si="33"/>
        <v>5.88375</v>
      </c>
      <c r="BL13" s="14">
        <f t="shared" si="34"/>
        <v>6.2868750000000002</v>
      </c>
      <c r="BM13" s="14">
        <f t="shared" si="35"/>
        <v>5.7362500000000001</v>
      </c>
      <c r="BN13" s="14">
        <f t="shared" si="36"/>
        <v>5.9689583333333331</v>
      </c>
    </row>
    <row r="14" spans="1:67" ht="15" x14ac:dyDescent="0.25">
      <c r="A14" s="59">
        <v>21</v>
      </c>
      <c r="B14" s="59" t="s">
        <v>132</v>
      </c>
      <c r="C14" s="59" t="s">
        <v>110</v>
      </c>
      <c r="D14" s="59" t="s">
        <v>111</v>
      </c>
      <c r="E14" s="59" t="s">
        <v>133</v>
      </c>
      <c r="F14" s="10">
        <v>4.5</v>
      </c>
      <c r="G14" s="10">
        <v>5.5</v>
      </c>
      <c r="H14" s="10">
        <v>5.8</v>
      </c>
      <c r="I14" s="10">
        <v>6</v>
      </c>
      <c r="J14" s="10">
        <v>5</v>
      </c>
      <c r="K14" s="10">
        <v>5</v>
      </c>
      <c r="L14" s="10">
        <v>5.5</v>
      </c>
      <c r="M14" s="27">
        <v>4.8</v>
      </c>
      <c r="N14" s="17">
        <f t="shared" si="18"/>
        <v>42.099999999999994</v>
      </c>
      <c r="O14" s="18">
        <f t="shared" si="19"/>
        <v>5.2624999999999993</v>
      </c>
      <c r="P14" s="10">
        <v>5.3</v>
      </c>
      <c r="Q14" s="11">
        <f t="shared" si="20"/>
        <v>5.2662499999999994</v>
      </c>
      <c r="R14" s="1"/>
      <c r="S14" s="10">
        <v>4.4000000000000004</v>
      </c>
      <c r="T14" s="10">
        <v>6.3</v>
      </c>
      <c r="U14" s="10">
        <v>5.3</v>
      </c>
      <c r="V14" s="14">
        <f t="shared" si="21"/>
        <v>5.7250000000000005</v>
      </c>
      <c r="W14" s="14">
        <f t="shared" si="22"/>
        <v>5.4956250000000004</v>
      </c>
      <c r="X14" s="2"/>
      <c r="Y14" s="10">
        <v>2.5</v>
      </c>
      <c r="Z14" s="10">
        <v>6</v>
      </c>
      <c r="AA14" s="10">
        <v>5.5</v>
      </c>
      <c r="AB14" s="10">
        <v>5</v>
      </c>
      <c r="AC14" s="10">
        <v>5.5</v>
      </c>
      <c r="AD14" s="10">
        <v>4.5</v>
      </c>
      <c r="AE14" s="10">
        <v>6</v>
      </c>
      <c r="AF14" s="10">
        <v>4.5</v>
      </c>
      <c r="AG14" s="17">
        <f t="shared" si="23"/>
        <v>39.5</v>
      </c>
      <c r="AH14" s="18">
        <f t="shared" si="24"/>
        <v>4.9375</v>
      </c>
      <c r="AI14" s="10">
        <v>6.7</v>
      </c>
      <c r="AJ14" s="11">
        <f t="shared" si="25"/>
        <v>5.1137500000000005</v>
      </c>
      <c r="AK14" s="1"/>
      <c r="AL14" s="10">
        <v>4.9000000000000004</v>
      </c>
      <c r="AM14" s="10">
        <v>6.6</v>
      </c>
      <c r="AN14" s="10">
        <v>6.7</v>
      </c>
      <c r="AO14" s="14">
        <f t="shared" si="26"/>
        <v>6.1850000000000005</v>
      </c>
      <c r="AP14" s="14">
        <f t="shared" si="27"/>
        <v>5.6493750000000009</v>
      </c>
      <c r="AQ14" s="2"/>
      <c r="AR14" s="10">
        <v>4.8</v>
      </c>
      <c r="AS14" s="10">
        <v>5</v>
      </c>
      <c r="AT14" s="10">
        <v>5.2</v>
      </c>
      <c r="AU14" s="10">
        <v>3.8</v>
      </c>
      <c r="AV14" s="10">
        <v>5.2</v>
      </c>
      <c r="AW14" s="10">
        <v>5.2</v>
      </c>
      <c r="AX14" s="10">
        <v>4.8</v>
      </c>
      <c r="AY14" s="10">
        <v>5.4</v>
      </c>
      <c r="AZ14" s="17">
        <f t="shared" si="28"/>
        <v>39.4</v>
      </c>
      <c r="BA14" s="18">
        <f t="shared" si="29"/>
        <v>4.9249999999999998</v>
      </c>
      <c r="BB14" s="10">
        <v>5.4</v>
      </c>
      <c r="BC14" s="11">
        <f t="shared" si="30"/>
        <v>4.9725000000000001</v>
      </c>
      <c r="BD14" s="1"/>
      <c r="BE14" s="10">
        <v>5.0999999999999996</v>
      </c>
      <c r="BF14" s="10">
        <v>5.8</v>
      </c>
      <c r="BG14" s="10">
        <v>5.6</v>
      </c>
      <c r="BH14" s="14">
        <f t="shared" si="31"/>
        <v>5.6049999999999995</v>
      </c>
      <c r="BI14" s="14">
        <f t="shared" si="32"/>
        <v>5.2887500000000003</v>
      </c>
      <c r="BJ14" s="2"/>
      <c r="BK14" s="14">
        <f t="shared" si="33"/>
        <v>5.4956250000000004</v>
      </c>
      <c r="BL14" s="14">
        <f t="shared" si="34"/>
        <v>5.6493750000000009</v>
      </c>
      <c r="BM14" s="14">
        <f t="shared" si="35"/>
        <v>5.2887500000000003</v>
      </c>
      <c r="BN14" s="14">
        <f t="shared" si="36"/>
        <v>5.4779166666666681</v>
      </c>
    </row>
    <row r="15" spans="1:67" ht="15" x14ac:dyDescent="0.25">
      <c r="A15" s="59">
        <v>24</v>
      </c>
      <c r="B15" s="59" t="s">
        <v>134</v>
      </c>
      <c r="C15" s="59" t="s">
        <v>110</v>
      </c>
      <c r="D15" s="59" t="s">
        <v>111</v>
      </c>
      <c r="E15" s="59" t="s">
        <v>101</v>
      </c>
      <c r="F15" s="10">
        <v>5.5</v>
      </c>
      <c r="G15" s="10">
        <v>6</v>
      </c>
      <c r="H15" s="10">
        <v>6.5</v>
      </c>
      <c r="I15" s="10">
        <v>6</v>
      </c>
      <c r="J15" s="10">
        <v>5.5</v>
      </c>
      <c r="K15" s="10">
        <v>5.5</v>
      </c>
      <c r="L15" s="10">
        <v>5.3</v>
      </c>
      <c r="M15" s="27">
        <v>5.5</v>
      </c>
      <c r="N15" s="17">
        <f t="shared" si="18"/>
        <v>45.8</v>
      </c>
      <c r="O15" s="18">
        <f t="shared" si="19"/>
        <v>5.7249999999999996</v>
      </c>
      <c r="P15" s="10">
        <v>5.3</v>
      </c>
      <c r="Q15" s="11">
        <f t="shared" si="20"/>
        <v>5.6825000000000001</v>
      </c>
      <c r="R15" s="1"/>
      <c r="S15" s="10">
        <v>5.2</v>
      </c>
      <c r="T15" s="10">
        <v>7.7</v>
      </c>
      <c r="U15" s="10">
        <v>5.3</v>
      </c>
      <c r="V15" s="14">
        <f t="shared" si="21"/>
        <v>6.835</v>
      </c>
      <c r="W15" s="14">
        <f t="shared" si="22"/>
        <v>6.25875</v>
      </c>
      <c r="X15" s="2"/>
      <c r="Y15" s="10">
        <v>5.5</v>
      </c>
      <c r="Z15" s="10">
        <v>5</v>
      </c>
      <c r="AA15" s="10">
        <v>6.5</v>
      </c>
      <c r="AB15" s="10">
        <v>6</v>
      </c>
      <c r="AC15" s="10">
        <v>5</v>
      </c>
      <c r="AD15" s="10">
        <v>5.0999999999999996</v>
      </c>
      <c r="AE15" s="10">
        <v>6</v>
      </c>
      <c r="AF15" s="10">
        <v>6</v>
      </c>
      <c r="AG15" s="17">
        <f t="shared" si="23"/>
        <v>45.1</v>
      </c>
      <c r="AH15" s="18">
        <f t="shared" si="24"/>
        <v>5.6375000000000002</v>
      </c>
      <c r="AI15" s="10">
        <v>6.7</v>
      </c>
      <c r="AJ15" s="11">
        <f t="shared" si="25"/>
        <v>5.7437500000000004</v>
      </c>
      <c r="AK15" s="1"/>
      <c r="AL15" s="10">
        <v>5.6</v>
      </c>
      <c r="AM15" s="10">
        <v>7.9</v>
      </c>
      <c r="AN15" s="10">
        <v>6.7</v>
      </c>
      <c r="AO15" s="14">
        <f t="shared" si="26"/>
        <v>7.2050000000000001</v>
      </c>
      <c r="AP15" s="14">
        <f t="shared" si="27"/>
        <v>6.4743750000000002</v>
      </c>
      <c r="AQ15" s="2"/>
      <c r="AR15" s="10">
        <v>5.6</v>
      </c>
      <c r="AS15" s="10">
        <v>5.6</v>
      </c>
      <c r="AT15" s="10">
        <v>5.4</v>
      </c>
      <c r="AU15" s="10">
        <v>5.4</v>
      </c>
      <c r="AV15" s="10">
        <v>5.8</v>
      </c>
      <c r="AW15" s="10">
        <v>5.8</v>
      </c>
      <c r="AX15" s="10">
        <v>6.2</v>
      </c>
      <c r="AY15" s="10">
        <v>5.6</v>
      </c>
      <c r="AZ15" s="17">
        <f t="shared" si="28"/>
        <v>45.400000000000006</v>
      </c>
      <c r="BA15" s="18">
        <f t="shared" si="29"/>
        <v>5.6750000000000007</v>
      </c>
      <c r="BB15" s="10">
        <v>4.8</v>
      </c>
      <c r="BC15" s="11">
        <f t="shared" si="30"/>
        <v>5.5875000000000004</v>
      </c>
      <c r="BD15" s="1"/>
      <c r="BE15" s="10">
        <v>4.5</v>
      </c>
      <c r="BF15" s="10">
        <v>7.5</v>
      </c>
      <c r="BG15" s="10">
        <v>4.9000000000000004</v>
      </c>
      <c r="BH15" s="14">
        <f t="shared" si="31"/>
        <v>6.49</v>
      </c>
      <c r="BI15" s="14">
        <f t="shared" si="32"/>
        <v>6.0387500000000003</v>
      </c>
      <c r="BJ15" s="2"/>
      <c r="BK15" s="14">
        <f t="shared" si="33"/>
        <v>6.25875</v>
      </c>
      <c r="BL15" s="14">
        <f t="shared" si="34"/>
        <v>6.4743750000000002</v>
      </c>
      <c r="BM15" s="14">
        <f t="shared" si="35"/>
        <v>6.0387500000000003</v>
      </c>
      <c r="BN15" s="14">
        <f t="shared" si="36"/>
        <v>6.2572916666666671</v>
      </c>
      <c r="BO15">
        <v>6</v>
      </c>
    </row>
    <row r="16" spans="1:67" ht="15" x14ac:dyDescent="0.25">
      <c r="A16" s="59">
        <v>25</v>
      </c>
      <c r="B16" s="59" t="s">
        <v>135</v>
      </c>
      <c r="C16" s="59" t="s">
        <v>110</v>
      </c>
      <c r="D16" s="59" t="s">
        <v>111</v>
      </c>
      <c r="E16" s="59" t="s">
        <v>101</v>
      </c>
      <c r="F16" s="10">
        <v>4.5</v>
      </c>
      <c r="G16" s="10">
        <v>5.5</v>
      </c>
      <c r="H16" s="10">
        <v>6</v>
      </c>
      <c r="I16" s="10">
        <v>5.8</v>
      </c>
      <c r="J16" s="10">
        <v>5.5</v>
      </c>
      <c r="K16" s="10">
        <v>5.5</v>
      </c>
      <c r="L16" s="10">
        <v>5.5</v>
      </c>
      <c r="M16" s="27">
        <v>4</v>
      </c>
      <c r="N16" s="17">
        <f t="shared" si="18"/>
        <v>42.3</v>
      </c>
      <c r="O16" s="18">
        <f t="shared" si="19"/>
        <v>5.2874999999999996</v>
      </c>
      <c r="P16" s="10">
        <v>5.3</v>
      </c>
      <c r="Q16" s="11">
        <f t="shared" si="20"/>
        <v>5.2887500000000003</v>
      </c>
      <c r="R16" s="1"/>
      <c r="S16" s="10">
        <v>4.2</v>
      </c>
      <c r="T16" s="10">
        <v>6.7</v>
      </c>
      <c r="U16" s="10">
        <v>5.3</v>
      </c>
      <c r="V16" s="14">
        <f t="shared" si="21"/>
        <v>5.9350000000000005</v>
      </c>
      <c r="W16" s="14">
        <f t="shared" si="22"/>
        <v>5.6118750000000004</v>
      </c>
      <c r="X16" s="2"/>
      <c r="Y16" s="10">
        <v>5</v>
      </c>
      <c r="Z16" s="10">
        <v>3.5</v>
      </c>
      <c r="AA16" s="10">
        <v>4.8</v>
      </c>
      <c r="AB16" s="10">
        <v>6</v>
      </c>
      <c r="AC16" s="10">
        <v>5.5</v>
      </c>
      <c r="AD16" s="10">
        <v>5.2</v>
      </c>
      <c r="AE16" s="10">
        <v>5</v>
      </c>
      <c r="AF16" s="10">
        <v>5</v>
      </c>
      <c r="AG16" s="17">
        <f t="shared" si="23"/>
        <v>40</v>
      </c>
      <c r="AH16" s="18">
        <f t="shared" si="24"/>
        <v>5</v>
      </c>
      <c r="AI16" s="10">
        <v>6.7</v>
      </c>
      <c r="AJ16" s="11">
        <f t="shared" si="25"/>
        <v>5.17</v>
      </c>
      <c r="AK16" s="1"/>
      <c r="AL16" s="10">
        <v>5</v>
      </c>
      <c r="AM16" s="10">
        <v>6.8</v>
      </c>
      <c r="AN16" s="10">
        <v>6.7</v>
      </c>
      <c r="AO16" s="14">
        <f t="shared" si="26"/>
        <v>6.34</v>
      </c>
      <c r="AP16" s="14">
        <f t="shared" si="27"/>
        <v>5.7549999999999999</v>
      </c>
      <c r="AQ16" s="2"/>
      <c r="AR16" s="10">
        <v>4.5</v>
      </c>
      <c r="AS16" s="10">
        <v>4.8</v>
      </c>
      <c r="AT16" s="10">
        <v>4.5</v>
      </c>
      <c r="AU16" s="10">
        <v>4.5</v>
      </c>
      <c r="AV16" s="10">
        <v>4</v>
      </c>
      <c r="AW16" s="10">
        <v>4.8</v>
      </c>
      <c r="AX16" s="10">
        <v>3.8</v>
      </c>
      <c r="AY16" s="10">
        <v>4.8</v>
      </c>
      <c r="AZ16" s="17">
        <f t="shared" si="28"/>
        <v>35.700000000000003</v>
      </c>
      <c r="BA16" s="18">
        <f t="shared" si="29"/>
        <v>4.4625000000000004</v>
      </c>
      <c r="BB16" s="10">
        <v>5.2</v>
      </c>
      <c r="BC16" s="11">
        <f t="shared" si="30"/>
        <v>4.5362500000000008</v>
      </c>
      <c r="BD16" s="1"/>
      <c r="BE16" s="10">
        <v>6.2</v>
      </c>
      <c r="BF16" s="10">
        <v>6.4</v>
      </c>
      <c r="BG16" s="10">
        <v>4.9000000000000004</v>
      </c>
      <c r="BH16" s="14">
        <f t="shared" si="31"/>
        <v>6.2</v>
      </c>
      <c r="BI16" s="14">
        <f t="shared" si="32"/>
        <v>5.3681250000000009</v>
      </c>
      <c r="BJ16" s="2"/>
      <c r="BK16" s="14">
        <f t="shared" si="33"/>
        <v>5.6118750000000004</v>
      </c>
      <c r="BL16" s="14">
        <f t="shared" si="34"/>
        <v>5.7549999999999999</v>
      </c>
      <c r="BM16" s="14">
        <f t="shared" si="35"/>
        <v>5.3681250000000009</v>
      </c>
      <c r="BN16" s="14">
        <f t="shared" si="36"/>
        <v>5.5783333333333331</v>
      </c>
    </row>
    <row r="17" spans="1:66" ht="15" x14ac:dyDescent="0.25">
      <c r="A17" s="31"/>
      <c r="B17" s="31"/>
      <c r="C17" s="31"/>
      <c r="D17" s="31"/>
      <c r="F17" s="10">
        <v>0</v>
      </c>
      <c r="G17" s="10">
        <v>0</v>
      </c>
      <c r="H17" s="10">
        <v>0</v>
      </c>
      <c r="I17" s="10">
        <v>0</v>
      </c>
      <c r="J17" s="10">
        <v>0</v>
      </c>
      <c r="K17" s="10">
        <v>0</v>
      </c>
      <c r="L17" s="10">
        <v>0</v>
      </c>
      <c r="M17" s="27">
        <v>0</v>
      </c>
      <c r="N17" s="17">
        <f t="shared" si="18"/>
        <v>0</v>
      </c>
      <c r="O17" s="18">
        <f t="shared" si="19"/>
        <v>0</v>
      </c>
      <c r="P17" s="10">
        <v>0</v>
      </c>
      <c r="Q17" s="11">
        <f t="shared" si="20"/>
        <v>0</v>
      </c>
      <c r="R17" s="1"/>
      <c r="S17" s="10">
        <v>0</v>
      </c>
      <c r="T17" s="10">
        <v>0</v>
      </c>
      <c r="U17" s="10">
        <v>0</v>
      </c>
      <c r="V17" s="14">
        <f t="shared" si="21"/>
        <v>0</v>
      </c>
      <c r="W17" s="14">
        <f t="shared" si="22"/>
        <v>0</v>
      </c>
      <c r="X17" s="2"/>
      <c r="Y17" s="10">
        <v>0</v>
      </c>
      <c r="Z17" s="10">
        <v>0</v>
      </c>
      <c r="AA17" s="10">
        <v>0</v>
      </c>
      <c r="AB17" s="10">
        <v>0</v>
      </c>
      <c r="AC17" s="10">
        <v>0</v>
      </c>
      <c r="AD17" s="10">
        <v>0</v>
      </c>
      <c r="AE17" s="10">
        <v>0</v>
      </c>
      <c r="AF17" s="10">
        <v>0</v>
      </c>
      <c r="AG17" s="17">
        <f t="shared" si="23"/>
        <v>0</v>
      </c>
      <c r="AH17" s="18">
        <f t="shared" si="24"/>
        <v>0</v>
      </c>
      <c r="AI17" s="10">
        <v>0</v>
      </c>
      <c r="AJ17" s="11">
        <f t="shared" si="25"/>
        <v>0</v>
      </c>
      <c r="AK17" s="1"/>
      <c r="AL17" s="10">
        <v>0</v>
      </c>
      <c r="AM17" s="10">
        <v>0</v>
      </c>
      <c r="AN17" s="10">
        <v>0</v>
      </c>
      <c r="AO17" s="14">
        <f t="shared" si="26"/>
        <v>0</v>
      </c>
      <c r="AP17" s="14">
        <f t="shared" si="27"/>
        <v>0</v>
      </c>
      <c r="AQ17" s="2"/>
      <c r="AR17" s="10"/>
      <c r="AS17" s="10"/>
      <c r="AT17" s="10"/>
      <c r="AU17" s="10"/>
      <c r="AV17" s="10"/>
      <c r="AW17" s="10"/>
      <c r="AX17" s="10"/>
      <c r="AY17" s="10"/>
      <c r="AZ17" s="17">
        <f t="shared" si="28"/>
        <v>0</v>
      </c>
      <c r="BA17" s="18">
        <f t="shared" si="29"/>
        <v>0</v>
      </c>
      <c r="BB17" s="10"/>
      <c r="BC17" s="11">
        <f t="shared" si="30"/>
        <v>0</v>
      </c>
      <c r="BD17" s="1"/>
      <c r="BE17" s="10"/>
      <c r="BF17" s="10"/>
      <c r="BG17" s="10"/>
      <c r="BH17" s="14">
        <f t="shared" si="31"/>
        <v>0</v>
      </c>
      <c r="BI17" s="14">
        <f t="shared" si="32"/>
        <v>0</v>
      </c>
      <c r="BJ17" s="2"/>
      <c r="BK17" s="14">
        <f t="shared" si="33"/>
        <v>0</v>
      </c>
      <c r="BL17" s="14">
        <f t="shared" si="34"/>
        <v>0</v>
      </c>
      <c r="BM17" s="14">
        <f t="shared" si="35"/>
        <v>0</v>
      </c>
      <c r="BN17" s="14">
        <f t="shared" si="36"/>
        <v>0</v>
      </c>
    </row>
    <row r="18" spans="1:66" ht="15" x14ac:dyDescent="0.25">
      <c r="A18" s="31"/>
      <c r="B18" s="31"/>
      <c r="C18" s="31"/>
      <c r="D18" s="31"/>
      <c r="F18" s="10">
        <v>0</v>
      </c>
      <c r="G18" s="10">
        <v>0</v>
      </c>
      <c r="H18" s="10">
        <v>0</v>
      </c>
      <c r="I18" s="10">
        <v>0</v>
      </c>
      <c r="J18" s="10">
        <v>0</v>
      </c>
      <c r="K18" s="10">
        <v>0</v>
      </c>
      <c r="L18" s="10">
        <v>0</v>
      </c>
      <c r="M18" s="27">
        <v>0</v>
      </c>
      <c r="N18" s="17">
        <f t="shared" si="18"/>
        <v>0</v>
      </c>
      <c r="O18" s="18">
        <f t="shared" si="19"/>
        <v>0</v>
      </c>
      <c r="P18" s="10">
        <v>0</v>
      </c>
      <c r="Q18" s="11">
        <f t="shared" si="20"/>
        <v>0</v>
      </c>
      <c r="R18" s="1"/>
      <c r="S18" s="10">
        <v>0</v>
      </c>
      <c r="T18" s="10">
        <v>0</v>
      </c>
      <c r="U18" s="10">
        <v>0</v>
      </c>
      <c r="V18" s="14">
        <f t="shared" si="21"/>
        <v>0</v>
      </c>
      <c r="W18" s="14">
        <f t="shared" si="22"/>
        <v>0</v>
      </c>
      <c r="X18" s="2"/>
      <c r="Y18" s="10">
        <v>0</v>
      </c>
      <c r="Z18" s="10">
        <v>0</v>
      </c>
      <c r="AA18" s="10">
        <v>0</v>
      </c>
      <c r="AB18" s="10">
        <v>0</v>
      </c>
      <c r="AC18" s="10">
        <v>0</v>
      </c>
      <c r="AD18" s="10">
        <v>0</v>
      </c>
      <c r="AE18" s="10">
        <v>0</v>
      </c>
      <c r="AF18" s="10">
        <v>0</v>
      </c>
      <c r="AG18" s="17">
        <f t="shared" si="23"/>
        <v>0</v>
      </c>
      <c r="AH18" s="18">
        <f t="shared" si="24"/>
        <v>0</v>
      </c>
      <c r="AI18" s="10">
        <v>0</v>
      </c>
      <c r="AJ18" s="11">
        <f t="shared" si="25"/>
        <v>0</v>
      </c>
      <c r="AK18" s="1"/>
      <c r="AL18" s="10">
        <v>0</v>
      </c>
      <c r="AM18" s="10">
        <v>0</v>
      </c>
      <c r="AN18" s="10">
        <v>0</v>
      </c>
      <c r="AO18" s="14">
        <f t="shared" si="26"/>
        <v>0</v>
      </c>
      <c r="AP18" s="14">
        <f t="shared" si="27"/>
        <v>0</v>
      </c>
      <c r="AQ18" s="2"/>
      <c r="AR18" s="10"/>
      <c r="AS18" s="10"/>
      <c r="AT18" s="10"/>
      <c r="AU18" s="10"/>
      <c r="AV18" s="10"/>
      <c r="AW18" s="10"/>
      <c r="AX18" s="10"/>
      <c r="AY18" s="10"/>
      <c r="AZ18" s="17">
        <f t="shared" si="28"/>
        <v>0</v>
      </c>
      <c r="BA18" s="18">
        <f t="shared" si="29"/>
        <v>0</v>
      </c>
      <c r="BB18" s="10"/>
      <c r="BC18" s="11">
        <f t="shared" si="30"/>
        <v>0</v>
      </c>
      <c r="BD18" s="1"/>
      <c r="BE18" s="10"/>
      <c r="BF18" s="10"/>
      <c r="BG18" s="10"/>
      <c r="BH18" s="14">
        <f t="shared" si="31"/>
        <v>0</v>
      </c>
      <c r="BI18" s="14">
        <f t="shared" si="32"/>
        <v>0</v>
      </c>
      <c r="BJ18" s="2"/>
      <c r="BK18" s="14">
        <f t="shared" si="33"/>
        <v>0</v>
      </c>
      <c r="BL18" s="14">
        <f t="shared" si="34"/>
        <v>0</v>
      </c>
      <c r="BM18" s="14">
        <f t="shared" si="35"/>
        <v>0</v>
      </c>
      <c r="BN18" s="14">
        <f t="shared" si="36"/>
        <v>0</v>
      </c>
    </row>
    <row r="19" spans="1:66" ht="15" x14ac:dyDescent="0.25">
      <c r="A19" s="31"/>
      <c r="B19" s="31"/>
      <c r="C19" s="31"/>
      <c r="D19" s="31"/>
      <c r="F19" s="10">
        <v>0</v>
      </c>
      <c r="G19" s="10">
        <v>0</v>
      </c>
      <c r="H19" s="10">
        <v>0</v>
      </c>
      <c r="I19" s="10">
        <v>0</v>
      </c>
      <c r="J19" s="10">
        <v>0</v>
      </c>
      <c r="K19" s="10">
        <v>0</v>
      </c>
      <c r="L19" s="10">
        <v>0</v>
      </c>
      <c r="M19" s="27">
        <v>0</v>
      </c>
      <c r="N19" s="17">
        <f t="shared" si="18"/>
        <v>0</v>
      </c>
      <c r="O19" s="18">
        <f t="shared" si="19"/>
        <v>0</v>
      </c>
      <c r="P19" s="10">
        <v>0</v>
      </c>
      <c r="Q19" s="11">
        <f t="shared" si="20"/>
        <v>0</v>
      </c>
      <c r="R19" s="1"/>
      <c r="S19" s="10">
        <v>0</v>
      </c>
      <c r="T19" s="10">
        <v>0</v>
      </c>
      <c r="U19" s="10">
        <v>0</v>
      </c>
      <c r="V19" s="14">
        <f t="shared" si="21"/>
        <v>0</v>
      </c>
      <c r="W19" s="14">
        <f t="shared" si="22"/>
        <v>0</v>
      </c>
      <c r="X19" s="2"/>
      <c r="Y19" s="10">
        <v>0</v>
      </c>
      <c r="Z19" s="10">
        <v>0</v>
      </c>
      <c r="AA19" s="10">
        <v>0</v>
      </c>
      <c r="AB19" s="10">
        <v>0</v>
      </c>
      <c r="AC19" s="10">
        <v>0</v>
      </c>
      <c r="AD19" s="10">
        <v>0</v>
      </c>
      <c r="AE19" s="10">
        <v>0</v>
      </c>
      <c r="AF19" s="10">
        <v>0</v>
      </c>
      <c r="AG19" s="17">
        <f t="shared" si="23"/>
        <v>0</v>
      </c>
      <c r="AH19" s="18">
        <f t="shared" si="24"/>
        <v>0</v>
      </c>
      <c r="AI19" s="10">
        <v>0</v>
      </c>
      <c r="AJ19" s="11">
        <f t="shared" si="25"/>
        <v>0</v>
      </c>
      <c r="AK19" s="1"/>
      <c r="AL19" s="10">
        <v>0</v>
      </c>
      <c r="AM19" s="10">
        <v>0</v>
      </c>
      <c r="AN19" s="10">
        <v>0</v>
      </c>
      <c r="AO19" s="14">
        <f t="shared" si="26"/>
        <v>0</v>
      </c>
      <c r="AP19" s="14">
        <f t="shared" si="27"/>
        <v>0</v>
      </c>
      <c r="AQ19" s="2"/>
      <c r="AR19" s="10"/>
      <c r="AS19" s="10"/>
      <c r="AT19" s="10"/>
      <c r="AU19" s="10"/>
      <c r="AV19" s="10"/>
      <c r="AW19" s="10"/>
      <c r="AX19" s="10"/>
      <c r="AY19" s="10"/>
      <c r="AZ19" s="17">
        <f t="shared" si="28"/>
        <v>0</v>
      </c>
      <c r="BA19" s="18">
        <f t="shared" si="29"/>
        <v>0</v>
      </c>
      <c r="BB19" s="10"/>
      <c r="BC19" s="11">
        <f t="shared" si="30"/>
        <v>0</v>
      </c>
      <c r="BD19" s="1"/>
      <c r="BE19" s="10"/>
      <c r="BF19" s="10"/>
      <c r="BG19" s="10"/>
      <c r="BH19" s="14">
        <f t="shared" si="31"/>
        <v>0</v>
      </c>
      <c r="BI19" s="14">
        <f t="shared" si="32"/>
        <v>0</v>
      </c>
      <c r="BJ19" s="2"/>
      <c r="BK19" s="14">
        <f t="shared" si="33"/>
        <v>0</v>
      </c>
      <c r="BL19" s="14">
        <f t="shared" si="34"/>
        <v>0</v>
      </c>
      <c r="BM19" s="14">
        <f t="shared" si="35"/>
        <v>0</v>
      </c>
      <c r="BN19" s="14">
        <f t="shared" si="36"/>
        <v>0</v>
      </c>
    </row>
  </sheetData>
  <sortState ref="A7:BO16">
    <sortCondition descending="1" ref="BN7:BN16"/>
  </sortState>
  <mergeCells count="10">
    <mergeCell ref="BE4:BH4"/>
    <mergeCell ref="BK4:BM4"/>
    <mergeCell ref="H1:M1"/>
    <mergeCell ref="AA1:AH1"/>
    <mergeCell ref="AT1:BA1"/>
    <mergeCell ref="F4:Q4"/>
    <mergeCell ref="S4:V4"/>
    <mergeCell ref="Y4:AJ4"/>
    <mergeCell ref="AL4:AO4"/>
    <mergeCell ref="AR4:BC4"/>
  </mergeCells>
  <pageMargins left="0.75" right="0.75" top="1" bottom="1" header="0.5" footer="0.5"/>
  <pageSetup paperSize="9" scale="83" orientation="landscape" horizontalDpi="4294967293" verticalDpi="300" r:id="rId1"/>
  <headerFooter alignWithMargins="0">
    <oddFooter>&amp;L&amp;A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32"/>
  <sheetViews>
    <sheetView workbookViewId="0">
      <selection activeCell="V27" sqref="V27"/>
    </sheetView>
  </sheetViews>
  <sheetFormatPr defaultRowHeight="12.75" x14ac:dyDescent="0.2"/>
  <cols>
    <col min="1" max="1" width="5.5703125" customWidth="1"/>
    <col min="2" max="2" width="20.7109375" customWidth="1"/>
    <col min="3" max="3" width="22.140625" customWidth="1"/>
    <col min="4" max="4" width="14" customWidth="1"/>
    <col min="5" max="5" width="20.140625" customWidth="1"/>
    <col min="6" max="8" width="5.7109375" customWidth="1"/>
    <col min="9" max="9" width="6.7109375" customWidth="1"/>
    <col min="10" max="10" width="3.140625" customWidth="1"/>
    <col min="11" max="13" width="5.7109375" customWidth="1"/>
    <col min="14" max="14" width="6.7109375" customWidth="1"/>
    <col min="15" max="15" width="3.140625" customWidth="1"/>
    <col min="16" max="18" width="5.7109375" customWidth="1"/>
    <col min="19" max="19" width="6.7109375" customWidth="1"/>
    <col min="20" max="20" width="3.140625" customWidth="1"/>
    <col min="21" max="24" width="8.7109375" customWidth="1"/>
    <col min="25" max="25" width="11.42578125" customWidth="1"/>
  </cols>
  <sheetData>
    <row r="1" spans="1:25" x14ac:dyDescent="0.2">
      <c r="A1" t="s">
        <v>59</v>
      </c>
      <c r="D1" t="s">
        <v>0</v>
      </c>
      <c r="E1" s="19"/>
      <c r="F1" t="s">
        <v>0</v>
      </c>
      <c r="H1">
        <f>E1</f>
        <v>0</v>
      </c>
      <c r="I1" s="15"/>
      <c r="J1" s="2"/>
      <c r="K1" t="s">
        <v>1</v>
      </c>
      <c r="M1">
        <f>E2</f>
        <v>0</v>
      </c>
      <c r="N1" s="15"/>
      <c r="O1" s="3"/>
      <c r="P1" t="s">
        <v>2</v>
      </c>
      <c r="R1">
        <f>E3</f>
        <v>0</v>
      </c>
      <c r="S1" s="15"/>
      <c r="T1" s="2"/>
      <c r="Y1" s="4">
        <f ca="1">NOW()</f>
        <v>42639.332629629629</v>
      </c>
    </row>
    <row r="2" spans="1:25" x14ac:dyDescent="0.2">
      <c r="A2" s="5" t="s">
        <v>57</v>
      </c>
      <c r="D2" t="s">
        <v>1</v>
      </c>
      <c r="E2" s="19"/>
      <c r="J2" s="2"/>
      <c r="O2" s="3"/>
      <c r="T2" s="2"/>
      <c r="Y2" s="6">
        <f ca="1">NOW()</f>
        <v>42639.332629629629</v>
      </c>
    </row>
    <row r="3" spans="1:25" x14ac:dyDescent="0.2">
      <c r="A3" t="s">
        <v>63</v>
      </c>
      <c r="C3" t="s">
        <v>64</v>
      </c>
      <c r="D3" t="s">
        <v>2</v>
      </c>
      <c r="J3" s="2"/>
      <c r="O3" s="3"/>
      <c r="T3" s="2"/>
    </row>
    <row r="4" spans="1:25" x14ac:dyDescent="0.2">
      <c r="F4" s="7"/>
      <c r="G4" s="7"/>
      <c r="H4" s="25"/>
      <c r="I4" s="7" t="s">
        <v>5</v>
      </c>
      <c r="J4" s="2"/>
      <c r="K4" s="7"/>
      <c r="L4" s="7"/>
      <c r="M4" s="25"/>
      <c r="N4" s="7" t="s">
        <v>5</v>
      </c>
      <c r="O4" s="2"/>
      <c r="P4" s="7"/>
      <c r="Q4" s="7"/>
      <c r="R4" s="25"/>
      <c r="S4" s="7" t="s">
        <v>5</v>
      </c>
      <c r="T4" s="2"/>
      <c r="U4" s="66" t="s">
        <v>34</v>
      </c>
      <c r="V4" s="66"/>
      <c r="W4" s="66"/>
      <c r="X4" s="7" t="s">
        <v>36</v>
      </c>
    </row>
    <row r="5" spans="1:25" s="7" customFormat="1" x14ac:dyDescent="0.2">
      <c r="A5" s="7" t="s">
        <v>6</v>
      </c>
      <c r="B5" s="7" t="s">
        <v>7</v>
      </c>
      <c r="C5" s="7" t="s">
        <v>8</v>
      </c>
      <c r="D5" s="7" t="s">
        <v>9</v>
      </c>
      <c r="E5" s="7" t="s">
        <v>10</v>
      </c>
      <c r="F5" s="7" t="s">
        <v>16</v>
      </c>
      <c r="G5" s="7" t="s">
        <v>41</v>
      </c>
      <c r="H5" s="25" t="s">
        <v>8</v>
      </c>
      <c r="I5" s="7" t="s">
        <v>18</v>
      </c>
      <c r="J5" s="9"/>
      <c r="K5" s="25" t="s">
        <v>16</v>
      </c>
      <c r="L5" s="25" t="s">
        <v>41</v>
      </c>
      <c r="M5" s="25" t="s">
        <v>8</v>
      </c>
      <c r="N5" s="25" t="s">
        <v>18</v>
      </c>
      <c r="O5" s="9"/>
      <c r="P5" s="25" t="s">
        <v>16</v>
      </c>
      <c r="Q5" s="25" t="s">
        <v>41</v>
      </c>
      <c r="R5" s="25" t="s">
        <v>8</v>
      </c>
      <c r="S5" s="25" t="s">
        <v>18</v>
      </c>
      <c r="T5" s="9"/>
      <c r="U5" s="7" t="s">
        <v>19</v>
      </c>
      <c r="V5" s="7" t="s">
        <v>20</v>
      </c>
      <c r="W5" s="7" t="s">
        <v>21</v>
      </c>
      <c r="X5" s="7" t="s">
        <v>15</v>
      </c>
      <c r="Y5" s="7" t="s">
        <v>22</v>
      </c>
    </row>
    <row r="6" spans="1:25" s="35" customFormat="1" x14ac:dyDescent="0.2">
      <c r="J6" s="9"/>
      <c r="O6" s="9"/>
      <c r="T6" s="9"/>
    </row>
    <row r="7" spans="1:25" ht="15" x14ac:dyDescent="0.25">
      <c r="A7">
        <v>5</v>
      </c>
      <c r="B7" s="59" t="s">
        <v>112</v>
      </c>
      <c r="C7" s="1"/>
      <c r="D7" s="1"/>
      <c r="F7" s="1"/>
      <c r="G7" s="12"/>
      <c r="H7" s="12"/>
      <c r="I7" s="13"/>
      <c r="J7" s="2"/>
      <c r="K7" s="1"/>
      <c r="L7" s="12"/>
      <c r="M7" s="12"/>
      <c r="N7" s="13"/>
      <c r="O7" s="2"/>
      <c r="P7" s="1"/>
      <c r="Q7" s="12"/>
      <c r="R7" s="12"/>
      <c r="S7" s="13"/>
      <c r="T7" s="2"/>
      <c r="U7" s="13"/>
      <c r="V7" s="13"/>
      <c r="W7" s="13"/>
      <c r="X7" s="13"/>
      <c r="Y7" s="1"/>
    </row>
    <row r="8" spans="1:25" ht="15" x14ac:dyDescent="0.25">
      <c r="A8" s="16">
        <v>6</v>
      </c>
      <c r="B8" s="33" t="s">
        <v>117</v>
      </c>
      <c r="C8" s="59" t="s">
        <v>102</v>
      </c>
      <c r="D8" s="59" t="s">
        <v>103</v>
      </c>
      <c r="E8" t="s">
        <v>113</v>
      </c>
      <c r="F8" s="10">
        <v>7.5</v>
      </c>
      <c r="G8" s="10">
        <v>7.7</v>
      </c>
      <c r="H8" s="10">
        <v>7</v>
      </c>
      <c r="I8" s="14">
        <f>(F8*0.25)+(G8*0.65)+(H8*0.1)</f>
        <v>7.58</v>
      </c>
      <c r="J8" s="2"/>
      <c r="K8" s="10">
        <v>4.5999999999999996</v>
      </c>
      <c r="L8" s="10">
        <v>7.8</v>
      </c>
      <c r="M8" s="10">
        <v>5.2</v>
      </c>
      <c r="N8" s="14">
        <f>(K8*0.25)+(L8*0.65)+(M8*0.1)</f>
        <v>6.74</v>
      </c>
      <c r="O8" s="2"/>
      <c r="P8" s="10">
        <v>6.3</v>
      </c>
      <c r="Q8" s="10">
        <v>7.6</v>
      </c>
      <c r="R8" s="10">
        <v>6.2</v>
      </c>
      <c r="S8" s="14">
        <f>(P8*0.25)+(Q8*0.65)+(R8*0.1)</f>
        <v>7.1349999999999998</v>
      </c>
      <c r="T8" s="2"/>
      <c r="U8" s="14">
        <f>I8</f>
        <v>7.58</v>
      </c>
      <c r="V8" s="14">
        <f>N8</f>
        <v>6.74</v>
      </c>
      <c r="W8" s="14">
        <f>S8</f>
        <v>7.1349999999999998</v>
      </c>
      <c r="X8" s="14">
        <f>AVERAGE(U8:W8)</f>
        <v>7.1516666666666664</v>
      </c>
      <c r="Y8" t="s">
        <v>144</v>
      </c>
    </row>
    <row r="9" spans="1:25" ht="15" x14ac:dyDescent="0.25">
      <c r="A9">
        <v>4</v>
      </c>
      <c r="B9" s="59" t="s">
        <v>118</v>
      </c>
      <c r="C9" s="1"/>
      <c r="D9" s="1"/>
      <c r="F9" s="1"/>
      <c r="G9" s="12"/>
      <c r="H9" s="12"/>
      <c r="I9" s="13"/>
      <c r="J9" s="2"/>
      <c r="K9" s="1"/>
      <c r="L9" s="12"/>
      <c r="M9" s="12"/>
      <c r="N9" s="13"/>
      <c r="O9" s="2"/>
      <c r="P9" s="1"/>
      <c r="Q9" s="12"/>
      <c r="R9" s="12"/>
      <c r="S9" s="13"/>
      <c r="T9" s="2"/>
      <c r="U9" s="13"/>
      <c r="V9" s="13"/>
      <c r="W9" s="13"/>
      <c r="X9" s="13"/>
      <c r="Y9" s="1"/>
    </row>
    <row r="10" spans="1:25" ht="15" x14ac:dyDescent="0.25">
      <c r="A10" s="16">
        <v>3</v>
      </c>
      <c r="B10" s="33" t="s">
        <v>137</v>
      </c>
      <c r="C10" s="59" t="s">
        <v>102</v>
      </c>
      <c r="D10" s="59" t="s">
        <v>103</v>
      </c>
      <c r="E10" t="s">
        <v>113</v>
      </c>
      <c r="F10" s="10">
        <v>6.4</v>
      </c>
      <c r="G10" s="10">
        <v>6.8</v>
      </c>
      <c r="H10" s="10">
        <v>7.3</v>
      </c>
      <c r="I10" s="14">
        <f t="shared" ref="I10" si="0">(F10*0.25)+(G10*0.65)+(H10*0.1)</f>
        <v>6.75</v>
      </c>
      <c r="J10" s="2"/>
      <c r="K10" s="10">
        <v>5</v>
      </c>
      <c r="L10" s="10">
        <v>7.6</v>
      </c>
      <c r="M10" s="10">
        <v>5.2</v>
      </c>
      <c r="N10" s="14">
        <f t="shared" ref="N10" si="1">(K10*0.25)+(L10*0.65)+(M10*0.1)</f>
        <v>6.7099999999999991</v>
      </c>
      <c r="O10" s="2"/>
      <c r="P10" s="10">
        <v>5.5</v>
      </c>
      <c r="Q10" s="10">
        <v>7.3</v>
      </c>
      <c r="R10" s="10">
        <v>6.2</v>
      </c>
      <c r="S10" s="14">
        <f t="shared" ref="S10" si="2">(P10*0.25)+(Q10*0.65)+(R10*0.1)</f>
        <v>6.74</v>
      </c>
      <c r="T10" s="2"/>
      <c r="U10" s="14">
        <f t="shared" ref="U10" si="3">I10</f>
        <v>6.75</v>
      </c>
      <c r="V10" s="14">
        <f t="shared" ref="V10" si="4">N10</f>
        <v>6.7099999999999991</v>
      </c>
      <c r="W10" s="14">
        <f t="shared" ref="W10" si="5">S10</f>
        <v>6.74</v>
      </c>
      <c r="X10" s="14">
        <f t="shared" ref="X10" si="6">AVERAGE(U10:W10)</f>
        <v>6.7333333333333334</v>
      </c>
      <c r="Y10" t="s">
        <v>144</v>
      </c>
    </row>
    <row r="11" spans="1:25" ht="15" x14ac:dyDescent="0.25">
      <c r="A11" s="16">
        <v>20</v>
      </c>
      <c r="B11" s="59" t="s">
        <v>114</v>
      </c>
      <c r="C11" s="1"/>
      <c r="D11" s="1"/>
      <c r="F11" s="1"/>
      <c r="G11" s="12"/>
      <c r="H11" s="12"/>
      <c r="I11" s="13"/>
      <c r="J11" s="2"/>
      <c r="K11" s="1"/>
      <c r="L11" s="12"/>
      <c r="M11" s="12"/>
      <c r="N11" s="13"/>
      <c r="O11" s="2"/>
      <c r="P11" s="1"/>
      <c r="Q11" s="12"/>
      <c r="R11" s="12"/>
      <c r="S11" s="13"/>
      <c r="T11" s="2"/>
      <c r="U11" s="13"/>
      <c r="V11" s="13"/>
      <c r="W11" s="13"/>
      <c r="X11" s="13"/>
      <c r="Y11" s="1"/>
    </row>
    <row r="12" spans="1:25" ht="15" x14ac:dyDescent="0.25">
      <c r="A12" s="16">
        <v>16</v>
      </c>
      <c r="B12" s="33" t="s">
        <v>106</v>
      </c>
      <c r="C12" s="55" t="s">
        <v>105</v>
      </c>
      <c r="D12" s="59" t="s">
        <v>136</v>
      </c>
      <c r="E12" t="s">
        <v>75</v>
      </c>
      <c r="F12" s="10">
        <v>6</v>
      </c>
      <c r="G12" s="10">
        <v>6.8</v>
      </c>
      <c r="H12" s="10">
        <v>6.8</v>
      </c>
      <c r="I12" s="14">
        <f t="shared" ref="I12" si="7">(F12*0.25)+(G12*0.65)+(H12*0.1)</f>
        <v>6.6</v>
      </c>
      <c r="J12" s="2"/>
      <c r="K12" s="10">
        <v>4.9000000000000004</v>
      </c>
      <c r="L12" s="10">
        <v>7.8</v>
      </c>
      <c r="M12" s="10">
        <v>6.3</v>
      </c>
      <c r="N12" s="14">
        <f t="shared" ref="N12" si="8">(K12*0.25)+(L12*0.65)+(M12*0.1)</f>
        <v>6.9249999999999998</v>
      </c>
      <c r="O12" s="2"/>
      <c r="P12" s="10">
        <v>6.5</v>
      </c>
      <c r="Q12" s="10">
        <v>7.2</v>
      </c>
      <c r="R12" s="10">
        <v>8.1999999999999993</v>
      </c>
      <c r="S12" s="14">
        <f t="shared" ref="S12" si="9">(P12*0.25)+(Q12*0.65)+(R12*0.1)</f>
        <v>7.1250000000000009</v>
      </c>
      <c r="T12" s="2"/>
      <c r="U12" s="14">
        <f t="shared" ref="U12" si="10">I12</f>
        <v>6.6</v>
      </c>
      <c r="V12" s="14">
        <f t="shared" ref="V12" si="11">N12</f>
        <v>6.9249999999999998</v>
      </c>
      <c r="W12" s="14">
        <f t="shared" ref="W12" si="12">S12</f>
        <v>7.1250000000000009</v>
      </c>
      <c r="X12" s="14">
        <f t="shared" ref="X12" si="13">AVERAGE(U12:W12)</f>
        <v>6.8833333333333329</v>
      </c>
      <c r="Y12">
        <v>4</v>
      </c>
    </row>
    <row r="13" spans="1:25" ht="15" x14ac:dyDescent="0.25">
      <c r="A13" s="16">
        <v>9</v>
      </c>
      <c r="B13" s="59" t="s">
        <v>121</v>
      </c>
      <c r="C13" s="1"/>
      <c r="D13" s="1"/>
      <c r="F13" s="1"/>
      <c r="G13" s="12"/>
      <c r="H13" s="12"/>
      <c r="I13" s="13"/>
      <c r="J13" s="2"/>
      <c r="K13" s="1"/>
      <c r="L13" s="12"/>
      <c r="M13" s="12"/>
      <c r="N13" s="13"/>
      <c r="O13" s="2"/>
      <c r="P13" s="1"/>
      <c r="Q13" s="12"/>
      <c r="R13" s="12"/>
      <c r="S13" s="13"/>
      <c r="T13" s="2"/>
      <c r="U13" s="13"/>
      <c r="V13" s="13"/>
      <c r="W13" s="13"/>
      <c r="X13" s="13"/>
      <c r="Y13" s="1"/>
    </row>
    <row r="14" spans="1:25" ht="15" x14ac:dyDescent="0.25">
      <c r="A14" s="16">
        <v>10</v>
      </c>
      <c r="B14" s="33" t="s">
        <v>125</v>
      </c>
      <c r="C14" s="59" t="s">
        <v>123</v>
      </c>
      <c r="D14" s="59" t="s">
        <v>124</v>
      </c>
      <c r="E14" t="s">
        <v>122</v>
      </c>
      <c r="F14" s="10">
        <v>6.5</v>
      </c>
      <c r="G14" s="10">
        <v>7</v>
      </c>
      <c r="H14" s="10">
        <v>6.8</v>
      </c>
      <c r="I14" s="14">
        <f t="shared" ref="I14" si="14">(F14*0.25)+(G14*0.65)+(H14*0.1)</f>
        <v>6.8549999999999995</v>
      </c>
      <c r="J14" s="2"/>
      <c r="K14" s="10">
        <v>5.6</v>
      </c>
      <c r="L14" s="10">
        <v>7.9</v>
      </c>
      <c r="M14" s="10">
        <v>6.3</v>
      </c>
      <c r="N14" s="14">
        <f t="shared" ref="N14" si="15">(K14*0.25)+(L14*0.65)+(M14*0.1)</f>
        <v>7.165</v>
      </c>
      <c r="O14" s="2"/>
      <c r="P14" s="10">
        <v>5.3</v>
      </c>
      <c r="Q14" s="10">
        <v>7.5</v>
      </c>
      <c r="R14" s="10">
        <v>6.9</v>
      </c>
      <c r="S14" s="14">
        <f t="shared" ref="S14" si="16">(P14*0.25)+(Q14*0.65)+(R14*0.1)</f>
        <v>6.8900000000000006</v>
      </c>
      <c r="T14" s="2"/>
      <c r="U14" s="14">
        <f t="shared" ref="U14" si="17">I14</f>
        <v>6.8549999999999995</v>
      </c>
      <c r="V14" s="14">
        <f t="shared" ref="V14" si="18">N14</f>
        <v>7.165</v>
      </c>
      <c r="W14" s="14">
        <f t="shared" ref="W14" si="19">S14</f>
        <v>6.8900000000000006</v>
      </c>
      <c r="X14" s="14">
        <f t="shared" ref="X14" si="20">AVERAGE(U14:W14)</f>
        <v>6.97</v>
      </c>
      <c r="Y14">
        <v>3</v>
      </c>
    </row>
    <row r="15" spans="1:25" ht="15" x14ac:dyDescent="0.25">
      <c r="A15" s="16">
        <v>1</v>
      </c>
      <c r="B15" s="59" t="s">
        <v>130</v>
      </c>
      <c r="C15" s="1"/>
      <c r="D15" s="1"/>
      <c r="F15" s="1"/>
      <c r="G15" s="12"/>
      <c r="H15" s="12"/>
      <c r="I15" s="13"/>
      <c r="J15" s="2"/>
      <c r="K15" s="1"/>
      <c r="L15" s="12"/>
      <c r="M15" s="12"/>
      <c r="N15" s="13"/>
      <c r="O15" s="2"/>
      <c r="P15" s="1"/>
      <c r="Q15" s="12"/>
      <c r="R15" s="12"/>
      <c r="S15" s="13"/>
      <c r="T15" s="2"/>
      <c r="U15" s="13"/>
      <c r="V15" s="13"/>
      <c r="W15" s="13"/>
      <c r="X15" s="13"/>
      <c r="Y15" s="1"/>
    </row>
    <row r="16" spans="1:25" ht="15" x14ac:dyDescent="0.25">
      <c r="A16" s="16">
        <v>7</v>
      </c>
      <c r="B16" s="33" t="s">
        <v>138</v>
      </c>
      <c r="C16" s="59" t="s">
        <v>129</v>
      </c>
      <c r="D16" s="59" t="s">
        <v>103</v>
      </c>
      <c r="E16" t="s">
        <v>113</v>
      </c>
      <c r="F16" s="10">
        <v>6</v>
      </c>
      <c r="G16" s="10">
        <v>5.3</v>
      </c>
      <c r="H16" s="10">
        <v>5.7</v>
      </c>
      <c r="I16" s="14">
        <f t="shared" ref="I16" si="21">(F16*0.25)+(G16*0.65)+(H16*0.1)</f>
        <v>5.5150000000000006</v>
      </c>
      <c r="J16" s="2"/>
      <c r="K16" s="10">
        <v>4.5</v>
      </c>
      <c r="L16" s="10">
        <v>7.3</v>
      </c>
      <c r="M16" s="10">
        <v>5.6</v>
      </c>
      <c r="N16" s="14">
        <f t="shared" ref="N16" si="22">(K16*0.25)+(L16*0.65)+(M16*0.1)</f>
        <v>6.43</v>
      </c>
      <c r="O16" s="2"/>
      <c r="P16" s="10">
        <v>5.6</v>
      </c>
      <c r="Q16" s="10">
        <v>7.6</v>
      </c>
      <c r="R16" s="10">
        <v>7.4</v>
      </c>
      <c r="S16" s="14">
        <f t="shared" ref="S16" si="23">(P16*0.25)+(Q16*0.65)+(R16*0.1)</f>
        <v>7.08</v>
      </c>
      <c r="T16" s="2"/>
      <c r="U16" s="14">
        <f t="shared" ref="U16" si="24">I16</f>
        <v>5.5150000000000006</v>
      </c>
      <c r="V16" s="14">
        <f t="shared" ref="V16" si="25">N16</f>
        <v>6.43</v>
      </c>
      <c r="W16" s="14">
        <f t="shared" ref="W16" si="26">S16</f>
        <v>7.08</v>
      </c>
      <c r="X16" s="14">
        <f t="shared" ref="X16" si="27">AVERAGE(U16:W16)</f>
        <v>6.3416666666666659</v>
      </c>
      <c r="Y16">
        <v>5</v>
      </c>
    </row>
    <row r="17" spans="1:25" ht="15" x14ac:dyDescent="0.25">
      <c r="A17" s="16">
        <v>22</v>
      </c>
      <c r="B17" s="59" t="s">
        <v>120</v>
      </c>
      <c r="C17" s="1"/>
      <c r="D17" s="1"/>
      <c r="F17" s="1"/>
      <c r="G17" s="12"/>
      <c r="H17" s="12"/>
      <c r="I17" s="13"/>
      <c r="J17" s="2"/>
      <c r="K17" s="1"/>
      <c r="L17" s="12"/>
      <c r="M17" s="12"/>
      <c r="N17" s="13"/>
      <c r="O17" s="2"/>
      <c r="P17" s="1"/>
      <c r="Q17" s="12"/>
      <c r="R17" s="12"/>
      <c r="S17" s="13"/>
      <c r="T17" s="2"/>
      <c r="U17" s="13"/>
      <c r="V17" s="13"/>
      <c r="W17" s="13"/>
      <c r="X17" s="13"/>
      <c r="Y17" s="1"/>
    </row>
    <row r="18" spans="1:25" ht="15" x14ac:dyDescent="0.25">
      <c r="A18" s="16">
        <v>24</v>
      </c>
      <c r="B18" s="33" t="s">
        <v>134</v>
      </c>
      <c r="C18" s="59" t="s">
        <v>110</v>
      </c>
      <c r="D18" s="59" t="s">
        <v>111</v>
      </c>
      <c r="E18" t="s">
        <v>101</v>
      </c>
      <c r="F18" s="10">
        <v>5.9</v>
      </c>
      <c r="G18" s="10">
        <v>7.1</v>
      </c>
      <c r="H18" s="10">
        <v>6.4</v>
      </c>
      <c r="I18" s="14">
        <f t="shared" ref="I18" si="28">(F18*0.25)+(G18*0.65)+(H18*0.1)</f>
        <v>6.73</v>
      </c>
      <c r="J18" s="2"/>
      <c r="K18" s="10">
        <v>5.5</v>
      </c>
      <c r="L18" s="10">
        <v>7.6</v>
      </c>
      <c r="M18" s="10">
        <v>5.9</v>
      </c>
      <c r="N18" s="14">
        <f t="shared" ref="N18:N20" si="29">(K18*0.25)+(L18*0.65)+(M18*0.1)</f>
        <v>6.9049999999999994</v>
      </c>
      <c r="O18" s="2"/>
      <c r="P18" s="10">
        <v>6.4</v>
      </c>
      <c r="Q18" s="10">
        <v>7.7</v>
      </c>
      <c r="R18" s="10">
        <v>7.4</v>
      </c>
      <c r="S18" s="14">
        <f t="shared" ref="S18" si="30">(P18*0.25)+(Q18*0.65)+(R18*0.1)</f>
        <v>7.3450000000000006</v>
      </c>
      <c r="T18" s="2"/>
      <c r="U18" s="14">
        <f t="shared" ref="U18" si="31">I18</f>
        <v>6.73</v>
      </c>
      <c r="V18" s="14">
        <f t="shared" ref="V18" si="32">N18</f>
        <v>6.9049999999999994</v>
      </c>
      <c r="W18" s="14">
        <f t="shared" ref="W18" si="33">S18</f>
        <v>7.3450000000000006</v>
      </c>
      <c r="X18" s="14">
        <f t="shared" ref="X18" si="34">AVERAGE(U18:W18)</f>
        <v>6.9933333333333332</v>
      </c>
      <c r="Y18">
        <v>2</v>
      </c>
    </row>
    <row r="19" spans="1:25" ht="15" x14ac:dyDescent="0.25">
      <c r="A19" s="16">
        <v>29</v>
      </c>
      <c r="B19" s="59" t="s">
        <v>119</v>
      </c>
      <c r="C19" s="1"/>
      <c r="D19" s="1"/>
      <c r="F19" s="1"/>
      <c r="G19" s="12"/>
      <c r="H19" s="12"/>
      <c r="I19" s="13"/>
      <c r="J19" s="2"/>
      <c r="K19" s="1"/>
      <c r="L19" s="12"/>
      <c r="M19" s="12"/>
      <c r="N19" s="13"/>
      <c r="O19" s="2"/>
      <c r="P19" s="1"/>
      <c r="Q19" s="12"/>
      <c r="R19" s="12"/>
      <c r="S19" s="13"/>
      <c r="T19" s="2"/>
      <c r="U19" s="13"/>
      <c r="V19" s="13"/>
      <c r="W19" s="13"/>
      <c r="X19" s="13"/>
      <c r="Y19" s="1"/>
    </row>
    <row r="20" spans="1:25" ht="15" x14ac:dyDescent="0.25">
      <c r="A20" s="16">
        <v>28</v>
      </c>
      <c r="B20" s="33" t="s">
        <v>108</v>
      </c>
      <c r="C20" s="59" t="s">
        <v>110</v>
      </c>
      <c r="D20" s="59" t="s">
        <v>111</v>
      </c>
      <c r="E20" t="s">
        <v>109</v>
      </c>
      <c r="F20" s="10">
        <v>7</v>
      </c>
      <c r="G20" s="10">
        <v>7.9</v>
      </c>
      <c r="H20" s="10">
        <v>6.3</v>
      </c>
      <c r="I20" s="14">
        <f t="shared" ref="I20" si="35">(F20*0.25)+(G20*0.65)+(H20*0.1)</f>
        <v>7.5150000000000006</v>
      </c>
      <c r="J20" s="2"/>
      <c r="K20" s="10">
        <v>5.7</v>
      </c>
      <c r="L20" s="10">
        <v>8</v>
      </c>
      <c r="M20" s="10">
        <v>5.9</v>
      </c>
      <c r="N20" s="14">
        <f t="shared" si="29"/>
        <v>7.2149999999999999</v>
      </c>
      <c r="O20" s="2"/>
      <c r="P20" s="10">
        <v>6</v>
      </c>
      <c r="Q20" s="10">
        <v>7.9</v>
      </c>
      <c r="R20" s="10">
        <v>7.4</v>
      </c>
      <c r="S20" s="14">
        <f t="shared" ref="S20" si="36">(P20*0.25)+(Q20*0.65)+(R20*0.1)</f>
        <v>7.3750000000000009</v>
      </c>
      <c r="T20" s="2"/>
      <c r="U20" s="14">
        <f t="shared" ref="U20" si="37">I20</f>
        <v>7.5150000000000006</v>
      </c>
      <c r="V20" s="14">
        <f t="shared" ref="V20" si="38">N20</f>
        <v>7.2149999999999999</v>
      </c>
      <c r="W20" s="14">
        <f t="shared" ref="W20" si="39">S20</f>
        <v>7.3750000000000009</v>
      </c>
      <c r="X20" s="14">
        <f t="shared" ref="X20" si="40">AVERAGE(U20:W20)</f>
        <v>7.3683333333333332</v>
      </c>
      <c r="Y20">
        <v>1</v>
      </c>
    </row>
    <row r="21" spans="1:25" x14ac:dyDescent="0.2">
      <c r="C21" s="1"/>
      <c r="D21" s="1"/>
      <c r="F21" s="1"/>
      <c r="G21" s="12"/>
      <c r="H21" s="12"/>
      <c r="I21" s="13"/>
      <c r="J21" s="2"/>
      <c r="K21" s="1"/>
      <c r="L21" s="12"/>
      <c r="M21" s="12"/>
      <c r="N21" s="13"/>
      <c r="O21" s="2"/>
      <c r="P21" s="1"/>
      <c r="Q21" s="12"/>
      <c r="R21" s="12"/>
      <c r="S21" s="13"/>
      <c r="T21" s="2"/>
      <c r="U21" s="13"/>
      <c r="V21" s="13"/>
      <c r="W21" s="13"/>
      <c r="X21" s="13"/>
      <c r="Y21" s="1"/>
    </row>
    <row r="22" spans="1:25" ht="15" x14ac:dyDescent="0.25">
      <c r="A22" s="16"/>
      <c r="B22" s="33"/>
      <c r="F22" s="10"/>
      <c r="G22" s="10"/>
      <c r="H22" s="10"/>
      <c r="I22" s="14">
        <f t="shared" ref="I22" si="41">(F22*0.25)+(G22*0.65)+(H22*0.1)</f>
        <v>0</v>
      </c>
      <c r="J22" s="2"/>
      <c r="K22" s="10"/>
      <c r="L22" s="10"/>
      <c r="M22" s="10"/>
      <c r="N22" s="14">
        <f t="shared" ref="N22" si="42">(K22*0.25)+(L22*0.65)+(M22*0.1)</f>
        <v>0</v>
      </c>
      <c r="O22" s="2"/>
      <c r="P22" s="10"/>
      <c r="Q22" s="10"/>
      <c r="R22" s="10"/>
      <c r="S22" s="14">
        <f t="shared" ref="S22" si="43">(P22*0.25)+(Q22*0.65)+(R22*0.1)</f>
        <v>0</v>
      </c>
      <c r="T22" s="2"/>
      <c r="U22" s="14">
        <f t="shared" ref="U22" si="44">I22</f>
        <v>0</v>
      </c>
      <c r="V22" s="14">
        <f t="shared" ref="V22" si="45">N22</f>
        <v>0</v>
      </c>
      <c r="W22" s="14">
        <f t="shared" ref="W22" si="46">S22</f>
        <v>0</v>
      </c>
      <c r="X22" s="14">
        <f t="shared" ref="X22" si="47">AVERAGE(U22:W22)</f>
        <v>0</v>
      </c>
    </row>
    <row r="25" spans="1:25" ht="15" x14ac:dyDescent="0.25">
      <c r="A25" s="55"/>
      <c r="B25" s="59"/>
      <c r="C25" s="59"/>
      <c r="D25" s="59"/>
      <c r="E25" s="59"/>
    </row>
    <row r="26" spans="1:25" ht="15" x14ac:dyDescent="0.25">
      <c r="A26" s="55"/>
      <c r="C26" s="59"/>
      <c r="D26" s="59"/>
      <c r="E26" s="59"/>
    </row>
    <row r="27" spans="1:25" x14ac:dyDescent="0.2">
      <c r="A27" s="55"/>
      <c r="C27" s="55"/>
    </row>
    <row r="28" spans="1:25" ht="15" x14ac:dyDescent="0.25">
      <c r="A28" s="55"/>
      <c r="D28" s="59"/>
      <c r="E28" s="59"/>
    </row>
    <row r="29" spans="1:25" ht="15" x14ac:dyDescent="0.25">
      <c r="A29" s="59"/>
      <c r="C29" s="59"/>
    </row>
    <row r="30" spans="1:25" ht="15" x14ac:dyDescent="0.25">
      <c r="A30" s="55"/>
      <c r="C30" s="59"/>
    </row>
    <row r="31" spans="1:25" ht="15" x14ac:dyDescent="0.25">
      <c r="A31" s="59"/>
      <c r="C31" s="59"/>
    </row>
    <row r="32" spans="1:25" ht="15" x14ac:dyDescent="0.25">
      <c r="A32" s="55"/>
      <c r="C32" s="59"/>
      <c r="D32" s="59"/>
      <c r="E32" s="59"/>
    </row>
  </sheetData>
  <mergeCells count="1">
    <mergeCell ref="U4:W4"/>
  </mergeCells>
  <pageMargins left="0.75" right="0.75" top="1" bottom="1" header="0.5" footer="0.5"/>
  <pageSetup paperSize="9" scale="80" orientation="landscape" horizontalDpi="300" verticalDpi="300" r:id="rId1"/>
  <headerFooter alignWithMargins="0">
    <oddFooter>&amp;L&amp;A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workbookViewId="0">
      <selection activeCell="F1" sqref="F1:J1048576"/>
    </sheetView>
  </sheetViews>
  <sheetFormatPr defaultRowHeight="12.75" x14ac:dyDescent="0.2"/>
  <cols>
    <col min="1" max="1" width="5.5703125" customWidth="1"/>
    <col min="2" max="2" width="21.28515625" customWidth="1"/>
    <col min="3" max="3" width="18.85546875" customWidth="1"/>
    <col min="4" max="4" width="16.85546875" bestFit="1" customWidth="1"/>
    <col min="5" max="5" width="20.85546875" bestFit="1" customWidth="1"/>
    <col min="6" max="6" width="7.7109375" hidden="1" customWidth="1"/>
    <col min="7" max="9" width="5.7109375" hidden="1" customWidth="1"/>
    <col min="10" max="10" width="7.7109375" hidden="1" customWidth="1"/>
    <col min="11" max="11" width="5.7109375" customWidth="1"/>
    <col min="12" max="12" width="3.42578125" customWidth="1"/>
    <col min="13" max="13" width="11.42578125" customWidth="1"/>
  </cols>
  <sheetData>
    <row r="1" spans="1:13" x14ac:dyDescent="0.2">
      <c r="A1" t="s">
        <v>59</v>
      </c>
      <c r="D1" t="s">
        <v>0</v>
      </c>
      <c r="K1" s="54"/>
      <c r="L1" s="2"/>
      <c r="M1" s="4">
        <f ca="1">NOW()</f>
        <v>42639.332629629629</v>
      </c>
    </row>
    <row r="2" spans="1:13" x14ac:dyDescent="0.2">
      <c r="A2" s="5" t="s">
        <v>57</v>
      </c>
      <c r="D2" t="s">
        <v>1</v>
      </c>
      <c r="L2" s="2"/>
      <c r="M2" s="6">
        <f ca="1">NOW()</f>
        <v>42639.332629629629</v>
      </c>
    </row>
    <row r="3" spans="1:13" x14ac:dyDescent="0.2">
      <c r="A3" s="5"/>
      <c r="D3" t="s">
        <v>2</v>
      </c>
      <c r="L3" s="2"/>
      <c r="M3" s="6"/>
    </row>
    <row r="4" spans="1:13" x14ac:dyDescent="0.2">
      <c r="A4" t="s">
        <v>65</v>
      </c>
      <c r="C4" s="19" t="s">
        <v>66</v>
      </c>
      <c r="D4" s="19"/>
      <c r="E4" s="19"/>
      <c r="F4" t="s">
        <v>77</v>
      </c>
      <c r="G4" s="66" t="s">
        <v>115</v>
      </c>
      <c r="H4" s="66"/>
      <c r="I4" s="66"/>
      <c r="J4" t="s">
        <v>78</v>
      </c>
      <c r="L4" s="2"/>
    </row>
    <row r="5" spans="1:13" x14ac:dyDescent="0.2">
      <c r="F5" s="44"/>
      <c r="G5" s="44"/>
      <c r="H5" s="44"/>
      <c r="I5" s="44"/>
      <c r="J5" s="44"/>
      <c r="K5" s="44"/>
      <c r="L5" s="2"/>
    </row>
    <row r="6" spans="1:13" s="44" customFormat="1" x14ac:dyDescent="0.2">
      <c r="A6" s="44" t="s">
        <v>6</v>
      </c>
      <c r="B6" s="44" t="s">
        <v>7</v>
      </c>
      <c r="C6" s="44" t="s">
        <v>8</v>
      </c>
      <c r="D6" s="44" t="s">
        <v>9</v>
      </c>
      <c r="E6" s="44" t="s">
        <v>10</v>
      </c>
      <c r="F6" s="44" t="s">
        <v>8</v>
      </c>
      <c r="G6" s="22" t="s">
        <v>25</v>
      </c>
      <c r="H6" s="44" t="s">
        <v>26</v>
      </c>
      <c r="I6" s="22" t="s">
        <v>53</v>
      </c>
      <c r="J6" s="22" t="s">
        <v>54</v>
      </c>
      <c r="K6" s="44" t="s">
        <v>15</v>
      </c>
      <c r="L6" s="9"/>
      <c r="M6" s="44" t="s">
        <v>22</v>
      </c>
    </row>
    <row r="7" spans="1:13" x14ac:dyDescent="0.2">
      <c r="L7" s="2"/>
    </row>
    <row r="8" spans="1:13" x14ac:dyDescent="0.2">
      <c r="A8">
        <v>15</v>
      </c>
      <c r="B8" s="19" t="s">
        <v>104</v>
      </c>
      <c r="C8" s="1"/>
      <c r="D8" s="1"/>
      <c r="E8" s="1"/>
      <c r="F8" s="12"/>
      <c r="G8" s="1"/>
      <c r="H8" s="12"/>
      <c r="I8" s="12"/>
      <c r="J8" s="12"/>
      <c r="K8" s="13"/>
      <c r="L8" s="2"/>
      <c r="M8" s="1"/>
    </row>
    <row r="9" spans="1:13" x14ac:dyDescent="0.2">
      <c r="A9">
        <v>19</v>
      </c>
      <c r="B9" s="19" t="s">
        <v>92</v>
      </c>
      <c r="C9" s="55" t="s">
        <v>93</v>
      </c>
      <c r="D9" s="55" t="s">
        <v>94</v>
      </c>
      <c r="E9" s="55" t="s">
        <v>75</v>
      </c>
      <c r="F9" s="10">
        <v>7.4</v>
      </c>
      <c r="G9" s="10">
        <v>8.1999999999999993</v>
      </c>
      <c r="H9" s="10">
        <v>6.4</v>
      </c>
      <c r="I9" s="34">
        <f>(G9*0.7)+(H9*0.3)</f>
        <v>7.6599999999999993</v>
      </c>
      <c r="J9" s="27">
        <v>5.4</v>
      </c>
      <c r="K9" s="14">
        <f>(I9*0.5)+(J9*0.25)+(F9*0.25)</f>
        <v>7.0299999999999994</v>
      </c>
      <c r="L9" s="2"/>
      <c r="M9">
        <v>1</v>
      </c>
    </row>
    <row r="10" spans="1:13" x14ac:dyDescent="0.2">
      <c r="A10">
        <v>18</v>
      </c>
      <c r="B10" s="19" t="s">
        <v>95</v>
      </c>
      <c r="C10" s="1"/>
      <c r="D10" s="1"/>
      <c r="E10" s="1"/>
      <c r="F10" s="12"/>
      <c r="G10" s="1"/>
      <c r="H10" s="12"/>
      <c r="I10" s="12"/>
      <c r="J10" s="12"/>
      <c r="K10" s="13"/>
      <c r="L10" s="2"/>
      <c r="M10" s="1"/>
    </row>
    <row r="11" spans="1:13" x14ac:dyDescent="0.2">
      <c r="A11">
        <v>17</v>
      </c>
      <c r="B11" s="19" t="s">
        <v>116</v>
      </c>
      <c r="C11" s="55" t="s">
        <v>93</v>
      </c>
      <c r="D11" s="55" t="s">
        <v>94</v>
      </c>
      <c r="E11" s="55" t="s">
        <v>75</v>
      </c>
      <c r="F11" s="10">
        <v>6.9</v>
      </c>
      <c r="G11" s="10">
        <v>7</v>
      </c>
      <c r="H11" s="10">
        <v>5.2</v>
      </c>
      <c r="I11" s="34">
        <v>6.5</v>
      </c>
      <c r="J11" s="27">
        <v>6.2</v>
      </c>
      <c r="K11" s="14">
        <f>(I11*0.5)+(J11*0.25)+(F11*0.25)</f>
        <v>6.5250000000000004</v>
      </c>
      <c r="L11" s="2"/>
      <c r="M11">
        <v>2</v>
      </c>
    </row>
    <row r="13" spans="1:13" x14ac:dyDescent="0.2">
      <c r="B13" s="19"/>
    </row>
    <row r="14" spans="1:13" x14ac:dyDescent="0.2">
      <c r="B14" s="48"/>
    </row>
    <row r="15" spans="1:13" x14ac:dyDescent="0.2">
      <c r="B15" s="48"/>
    </row>
    <row r="19" spans="2:6" ht="15" x14ac:dyDescent="0.25">
      <c r="B19" s="56"/>
      <c r="C19" s="55"/>
      <c r="D19" s="55"/>
      <c r="E19" s="55"/>
      <c r="F19" s="55"/>
    </row>
    <row r="20" spans="2:6" ht="15" x14ac:dyDescent="0.25">
      <c r="B20" s="56"/>
      <c r="C20" s="55"/>
      <c r="D20" s="55"/>
      <c r="E20" s="55"/>
      <c r="F20" s="55"/>
    </row>
  </sheetData>
  <mergeCells count="1">
    <mergeCell ref="G4:I4"/>
  </mergeCells>
  <pageMargins left="0.7" right="0.7" top="0.75" bottom="0.75" header="0.3" footer="0.3"/>
  <pageSetup orientation="landscape" horizontalDpi="4294967293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6"/>
  <sheetViews>
    <sheetView tabSelected="1" workbookViewId="0">
      <selection activeCell="C1" sqref="C1:P1048576"/>
    </sheetView>
  </sheetViews>
  <sheetFormatPr defaultRowHeight="12.75" x14ac:dyDescent="0.2"/>
  <cols>
    <col min="1" max="1" width="5.5703125" customWidth="1"/>
    <col min="2" max="2" width="21.28515625" customWidth="1"/>
    <col min="3" max="3" width="14.85546875" customWidth="1"/>
    <col min="4" max="5" width="5.7109375" customWidth="1"/>
    <col min="6" max="6" width="6.7109375" customWidth="1"/>
    <col min="7" max="7" width="3.140625" customWidth="1"/>
    <col min="8" max="9" width="5.7109375" customWidth="1"/>
    <col min="10" max="10" width="6.7109375" customWidth="1"/>
    <col min="11" max="11" width="3.140625" customWidth="1"/>
    <col min="12" max="13" width="5.7109375" customWidth="1"/>
    <col min="14" max="14" width="6.7109375" customWidth="1"/>
    <col min="15" max="15" width="3.140625" customWidth="1"/>
    <col min="16" max="17" width="6.7109375" customWidth="1"/>
    <col min="18" max="18" width="10.7109375" customWidth="1"/>
    <col min="19" max="19" width="11.42578125" customWidth="1"/>
  </cols>
  <sheetData>
    <row r="1" spans="1:19" x14ac:dyDescent="0.2">
      <c r="A1" t="s">
        <v>59</v>
      </c>
      <c r="D1" t="s">
        <v>0</v>
      </c>
      <c r="F1" s="45"/>
      <c r="G1" s="2"/>
      <c r="H1" t="s">
        <v>1</v>
      </c>
      <c r="J1" s="45"/>
      <c r="K1" s="3"/>
      <c r="L1" t="s">
        <v>2</v>
      </c>
      <c r="N1" s="45"/>
      <c r="O1" s="2"/>
      <c r="S1" s="4">
        <f ca="1">NOW()</f>
        <v>42639.33262951389</v>
      </c>
    </row>
    <row r="2" spans="1:19" x14ac:dyDescent="0.2">
      <c r="A2" s="5" t="s">
        <v>57</v>
      </c>
      <c r="G2" s="2"/>
      <c r="K2" s="3"/>
      <c r="O2" s="2"/>
      <c r="S2" s="6">
        <f ca="1">NOW()</f>
        <v>42639.33262951389</v>
      </c>
    </row>
    <row r="3" spans="1:19" x14ac:dyDescent="0.2">
      <c r="A3" s="19" t="s">
        <v>73</v>
      </c>
      <c r="C3" t="s">
        <v>74</v>
      </c>
      <c r="G3" s="2"/>
      <c r="K3" s="3"/>
      <c r="O3" s="2"/>
    </row>
    <row r="4" spans="1:19" x14ac:dyDescent="0.2">
      <c r="D4" s="44"/>
      <c r="E4" s="44"/>
      <c r="F4" s="44" t="s">
        <v>5</v>
      </c>
      <c r="G4" s="2"/>
      <c r="H4" s="44"/>
      <c r="I4" s="44"/>
      <c r="J4" s="44" t="s">
        <v>5</v>
      </c>
      <c r="K4" s="2"/>
      <c r="L4" s="44"/>
      <c r="M4" s="44"/>
      <c r="N4" s="44" t="s">
        <v>5</v>
      </c>
      <c r="O4" s="2"/>
      <c r="P4" s="66" t="s">
        <v>34</v>
      </c>
      <c r="Q4" s="66"/>
      <c r="R4" s="44" t="s">
        <v>36</v>
      </c>
    </row>
    <row r="5" spans="1:19" s="44" customFormat="1" x14ac:dyDescent="0.2">
      <c r="A5" s="44" t="s">
        <v>6</v>
      </c>
      <c r="B5" s="44" t="s">
        <v>7</v>
      </c>
      <c r="C5" s="44" t="s">
        <v>10</v>
      </c>
      <c r="D5" s="44" t="s">
        <v>53</v>
      </c>
      <c r="E5" s="44" t="s">
        <v>54</v>
      </c>
      <c r="F5" s="44" t="s">
        <v>18</v>
      </c>
      <c r="G5" s="9"/>
      <c r="H5" s="44" t="s">
        <v>53</v>
      </c>
      <c r="I5" s="44" t="s">
        <v>54</v>
      </c>
      <c r="J5" s="44" t="s">
        <v>18</v>
      </c>
      <c r="K5" s="9"/>
      <c r="L5" s="44" t="s">
        <v>53</v>
      </c>
      <c r="M5" s="44" t="s">
        <v>54</v>
      </c>
      <c r="N5" s="44" t="s">
        <v>18</v>
      </c>
      <c r="O5" s="9"/>
      <c r="P5" s="44" t="s">
        <v>19</v>
      </c>
      <c r="Q5" s="44" t="s">
        <v>20</v>
      </c>
      <c r="R5" s="44" t="s">
        <v>15</v>
      </c>
      <c r="S5" s="44" t="s">
        <v>22</v>
      </c>
    </row>
    <row r="6" spans="1:19" x14ac:dyDescent="0.2">
      <c r="G6" s="2"/>
      <c r="K6" s="2"/>
      <c r="O6" s="2"/>
    </row>
    <row r="7" spans="1:19" ht="15" x14ac:dyDescent="0.25">
      <c r="A7" s="59">
        <v>1</v>
      </c>
      <c r="B7" s="59" t="s">
        <v>130</v>
      </c>
      <c r="C7" s="59" t="s">
        <v>113</v>
      </c>
      <c r="D7" s="10">
        <v>7.5</v>
      </c>
      <c r="E7" s="10">
        <v>7</v>
      </c>
      <c r="F7" s="14">
        <f>(D7*0.75)+(E7*0.25)</f>
        <v>7.375</v>
      </c>
      <c r="G7" s="2"/>
      <c r="H7" s="10">
        <v>6.9</v>
      </c>
      <c r="I7" s="10">
        <v>6.7</v>
      </c>
      <c r="J7" s="14">
        <f>(H7*0.75)+(I7*0.25)</f>
        <v>6.8500000000000005</v>
      </c>
      <c r="K7" s="2"/>
      <c r="L7" s="10"/>
      <c r="M7" s="10"/>
      <c r="N7" s="14">
        <f>(L7*0.75)+(M7*0.25)</f>
        <v>0</v>
      </c>
      <c r="O7" s="2"/>
      <c r="P7" s="14">
        <f>F7</f>
        <v>7.375</v>
      </c>
      <c r="Q7" s="14">
        <f>J7</f>
        <v>6.8500000000000005</v>
      </c>
      <c r="R7" s="14">
        <f t="shared" ref="R7:R16" si="0">AVERAGE(P7:Q7)</f>
        <v>7.1125000000000007</v>
      </c>
      <c r="S7">
        <v>3</v>
      </c>
    </row>
    <row r="8" spans="1:19" ht="15" x14ac:dyDescent="0.25">
      <c r="A8" s="59">
        <v>7</v>
      </c>
      <c r="B8" s="59" t="s">
        <v>138</v>
      </c>
      <c r="C8" s="59" t="s">
        <v>113</v>
      </c>
      <c r="D8" s="10">
        <v>7.2</v>
      </c>
      <c r="E8" s="10">
        <v>6</v>
      </c>
      <c r="F8" s="14">
        <f t="shared" ref="F8:F16" si="1">(D8*0.75)+(E8*0.25)</f>
        <v>6.9</v>
      </c>
      <c r="G8" s="2"/>
      <c r="H8" s="10">
        <v>7.3</v>
      </c>
      <c r="I8" s="10">
        <v>5.6</v>
      </c>
      <c r="J8" s="14">
        <f t="shared" ref="J8:J16" si="2">(H8*0.75)+(I8*0.25)</f>
        <v>6.875</v>
      </c>
      <c r="K8" s="2"/>
      <c r="L8" s="10"/>
      <c r="M8" s="10"/>
      <c r="N8" s="14">
        <f t="shared" ref="N8:N16" si="3">(L8*0.75)+(M8*0.25)</f>
        <v>0</v>
      </c>
      <c r="O8" s="2"/>
      <c r="P8" s="14">
        <f t="shared" ref="P8:P16" si="4">F8</f>
        <v>6.9</v>
      </c>
      <c r="Q8" s="14">
        <f t="shared" ref="Q8:Q16" si="5">J8</f>
        <v>6.875</v>
      </c>
      <c r="R8" s="14">
        <f t="shared" si="0"/>
        <v>6.8875000000000002</v>
      </c>
    </row>
    <row r="9" spans="1:19" ht="15" x14ac:dyDescent="0.25">
      <c r="A9" s="59">
        <v>9</v>
      </c>
      <c r="B9" s="59" t="s">
        <v>121</v>
      </c>
      <c r="C9" s="59" t="s">
        <v>122</v>
      </c>
      <c r="D9" s="10">
        <v>7.2</v>
      </c>
      <c r="E9" s="10">
        <v>5.9</v>
      </c>
      <c r="F9" s="14">
        <f t="shared" si="1"/>
        <v>6.875</v>
      </c>
      <c r="G9" s="2"/>
      <c r="H9" s="10">
        <v>7.5</v>
      </c>
      <c r="I9" s="10">
        <v>6.7</v>
      </c>
      <c r="J9" s="14">
        <f t="shared" si="2"/>
        <v>7.3</v>
      </c>
      <c r="K9" s="2"/>
      <c r="L9" s="10"/>
      <c r="M9" s="10"/>
      <c r="N9" s="14">
        <f t="shared" si="3"/>
        <v>0</v>
      </c>
      <c r="O9" s="2"/>
      <c r="P9" s="14">
        <f t="shared" si="4"/>
        <v>6.875</v>
      </c>
      <c r="Q9" s="14">
        <f t="shared" si="5"/>
        <v>7.3</v>
      </c>
      <c r="R9" s="14">
        <f t="shared" si="0"/>
        <v>7.0875000000000004</v>
      </c>
      <c r="S9">
        <v>5</v>
      </c>
    </row>
    <row r="10" spans="1:19" ht="15" x14ac:dyDescent="0.25">
      <c r="A10" s="59">
        <v>10</v>
      </c>
      <c r="B10" s="59" t="s">
        <v>125</v>
      </c>
      <c r="C10" s="59" t="s">
        <v>122</v>
      </c>
      <c r="D10" s="10">
        <v>7.6</v>
      </c>
      <c r="E10" s="10">
        <v>5.5</v>
      </c>
      <c r="F10" s="14">
        <f t="shared" si="1"/>
        <v>7.0749999999999993</v>
      </c>
      <c r="G10" s="2"/>
      <c r="H10" s="10">
        <v>7.6</v>
      </c>
      <c r="I10" s="10">
        <v>5.9</v>
      </c>
      <c r="J10" s="14">
        <f t="shared" si="2"/>
        <v>7.1749999999999989</v>
      </c>
      <c r="K10" s="2"/>
      <c r="L10" s="10"/>
      <c r="M10" s="10"/>
      <c r="N10" s="14">
        <f t="shared" si="3"/>
        <v>0</v>
      </c>
      <c r="O10" s="2"/>
      <c r="P10" s="14">
        <f t="shared" si="4"/>
        <v>7.0749999999999993</v>
      </c>
      <c r="Q10" s="14">
        <f t="shared" si="5"/>
        <v>7.1749999999999989</v>
      </c>
      <c r="R10" s="14">
        <f t="shared" si="0"/>
        <v>7.1249999999999991</v>
      </c>
      <c r="S10">
        <v>4</v>
      </c>
    </row>
    <row r="11" spans="1:19" ht="15" x14ac:dyDescent="0.25">
      <c r="A11" s="59">
        <v>11</v>
      </c>
      <c r="B11" s="59" t="s">
        <v>126</v>
      </c>
      <c r="C11" s="59" t="s">
        <v>122</v>
      </c>
      <c r="D11" s="10">
        <v>7.7</v>
      </c>
      <c r="E11" s="10">
        <v>5.5</v>
      </c>
      <c r="F11" s="14">
        <f t="shared" si="1"/>
        <v>7.15</v>
      </c>
      <c r="G11" s="2"/>
      <c r="H11" s="10">
        <v>7.8</v>
      </c>
      <c r="I11" s="10">
        <v>6.3</v>
      </c>
      <c r="J11" s="14">
        <f t="shared" si="2"/>
        <v>7.4249999999999998</v>
      </c>
      <c r="K11" s="2"/>
      <c r="L11" s="10"/>
      <c r="M11" s="10"/>
      <c r="N11" s="14">
        <f t="shared" si="3"/>
        <v>0</v>
      </c>
      <c r="O11" s="2"/>
      <c r="P11" s="14">
        <f t="shared" si="4"/>
        <v>7.15</v>
      </c>
      <c r="Q11" s="14">
        <f t="shared" si="5"/>
        <v>7.4249999999999998</v>
      </c>
      <c r="R11" s="14">
        <f t="shared" si="0"/>
        <v>7.2874999999999996</v>
      </c>
      <c r="S11">
        <v>2</v>
      </c>
    </row>
    <row r="12" spans="1:19" ht="15" x14ac:dyDescent="0.25">
      <c r="A12" s="59">
        <v>8</v>
      </c>
      <c r="B12" s="59" t="s">
        <v>127</v>
      </c>
      <c r="C12" s="59" t="s">
        <v>122</v>
      </c>
      <c r="D12" s="10">
        <v>7.8</v>
      </c>
      <c r="E12" s="10">
        <v>5.3</v>
      </c>
      <c r="F12" s="14">
        <f t="shared" si="1"/>
        <v>7.1749999999999998</v>
      </c>
      <c r="G12" s="2"/>
      <c r="H12" s="10">
        <v>7.7</v>
      </c>
      <c r="I12" s="10">
        <v>7.1</v>
      </c>
      <c r="J12" s="14">
        <f t="shared" si="2"/>
        <v>7.5500000000000007</v>
      </c>
      <c r="K12" s="2"/>
      <c r="L12" s="10"/>
      <c r="M12" s="10"/>
      <c r="N12" s="14">
        <f t="shared" si="3"/>
        <v>0</v>
      </c>
      <c r="O12" s="2"/>
      <c r="P12" s="14">
        <f t="shared" si="4"/>
        <v>7.1749999999999998</v>
      </c>
      <c r="Q12" s="14">
        <f t="shared" si="5"/>
        <v>7.5500000000000007</v>
      </c>
      <c r="R12" s="14">
        <f t="shared" si="0"/>
        <v>7.3625000000000007</v>
      </c>
      <c r="S12">
        <v>1</v>
      </c>
    </row>
    <row r="13" spans="1:19" ht="15" x14ac:dyDescent="0.25">
      <c r="A13" s="59">
        <v>24</v>
      </c>
      <c r="B13" s="59" t="s">
        <v>134</v>
      </c>
      <c r="C13" s="59" t="s">
        <v>101</v>
      </c>
      <c r="D13" s="10">
        <v>7.7</v>
      </c>
      <c r="E13" s="10">
        <v>5.9</v>
      </c>
      <c r="F13" s="14">
        <f t="shared" si="1"/>
        <v>7.25</v>
      </c>
      <c r="G13" s="2"/>
      <c r="H13" s="10">
        <v>7</v>
      </c>
      <c r="I13" s="10">
        <v>6.1</v>
      </c>
      <c r="J13" s="14">
        <f t="shared" si="2"/>
        <v>6.7750000000000004</v>
      </c>
      <c r="K13" s="2"/>
      <c r="L13" s="10"/>
      <c r="M13" s="10"/>
      <c r="N13" s="14">
        <f t="shared" si="3"/>
        <v>0</v>
      </c>
      <c r="O13" s="2"/>
      <c r="P13" s="14">
        <f t="shared" si="4"/>
        <v>7.25</v>
      </c>
      <c r="Q13" s="14">
        <f t="shared" si="5"/>
        <v>6.7750000000000004</v>
      </c>
      <c r="R13" s="14">
        <f t="shared" si="0"/>
        <v>7.0125000000000002</v>
      </c>
      <c r="S13">
        <v>6</v>
      </c>
    </row>
    <row r="14" spans="1:19" ht="15" x14ac:dyDescent="0.25">
      <c r="A14" s="59">
        <v>25</v>
      </c>
      <c r="B14" s="59" t="s">
        <v>135</v>
      </c>
      <c r="C14" s="59" t="s">
        <v>101</v>
      </c>
      <c r="D14" s="10">
        <v>6.8</v>
      </c>
      <c r="E14" s="10">
        <v>5.2</v>
      </c>
      <c r="F14" s="14">
        <f t="shared" si="1"/>
        <v>6.3999999999999995</v>
      </c>
      <c r="G14" s="2"/>
      <c r="H14" s="10">
        <v>5.6</v>
      </c>
      <c r="I14" s="10">
        <v>3.9</v>
      </c>
      <c r="J14" s="14">
        <f t="shared" si="2"/>
        <v>5.1749999999999989</v>
      </c>
      <c r="K14" s="2"/>
      <c r="L14" s="10"/>
      <c r="M14" s="10"/>
      <c r="N14" s="14">
        <f t="shared" si="3"/>
        <v>0</v>
      </c>
      <c r="O14" s="2"/>
      <c r="P14" s="14">
        <f t="shared" si="4"/>
        <v>6.3999999999999995</v>
      </c>
      <c r="Q14" s="14">
        <f t="shared" si="5"/>
        <v>5.1749999999999989</v>
      </c>
      <c r="R14" s="14">
        <f t="shared" si="0"/>
        <v>5.7874999999999996</v>
      </c>
    </row>
    <row r="15" spans="1:19" x14ac:dyDescent="0.2">
      <c r="D15" s="10">
        <v>0</v>
      </c>
      <c r="E15" s="10">
        <v>0</v>
      </c>
      <c r="F15" s="14">
        <f t="shared" si="1"/>
        <v>0</v>
      </c>
      <c r="G15" s="2"/>
      <c r="H15" s="10"/>
      <c r="I15" s="10"/>
      <c r="J15" s="14">
        <f t="shared" si="2"/>
        <v>0</v>
      </c>
      <c r="K15" s="2"/>
      <c r="L15" s="10"/>
      <c r="M15" s="10"/>
      <c r="N15" s="14">
        <f t="shared" si="3"/>
        <v>0</v>
      </c>
      <c r="O15" s="2"/>
      <c r="P15" s="14">
        <f t="shared" si="4"/>
        <v>0</v>
      </c>
      <c r="Q15" s="14">
        <f t="shared" si="5"/>
        <v>0</v>
      </c>
      <c r="R15" s="14">
        <f t="shared" si="0"/>
        <v>0</v>
      </c>
    </row>
    <row r="16" spans="1:19" x14ac:dyDescent="0.2">
      <c r="D16" s="10">
        <v>0</v>
      </c>
      <c r="E16" s="10">
        <v>0</v>
      </c>
      <c r="F16" s="14">
        <f t="shared" si="1"/>
        <v>0</v>
      </c>
      <c r="G16" s="2"/>
      <c r="H16" s="10"/>
      <c r="I16" s="10"/>
      <c r="J16" s="14">
        <f t="shared" si="2"/>
        <v>0</v>
      </c>
      <c r="K16" s="2"/>
      <c r="L16" s="10"/>
      <c r="M16" s="10"/>
      <c r="N16" s="14">
        <f t="shared" si="3"/>
        <v>0</v>
      </c>
      <c r="O16" s="2"/>
      <c r="P16" s="14">
        <f t="shared" si="4"/>
        <v>0</v>
      </c>
      <c r="Q16" s="14">
        <f t="shared" si="5"/>
        <v>0</v>
      </c>
      <c r="R16" s="14">
        <f t="shared" si="0"/>
        <v>0</v>
      </c>
    </row>
  </sheetData>
  <mergeCells count="1">
    <mergeCell ref="P4:Q4"/>
  </mergeCells>
  <pageMargins left="0.7" right="0.7" top="0.75" bottom="0.75" header="0.3" footer="0.3"/>
  <pageSetup orientation="landscape" horizontalDpi="4294967293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5"/>
  <sheetViews>
    <sheetView workbookViewId="0">
      <selection activeCell="C1" sqref="C1:O1048576"/>
    </sheetView>
  </sheetViews>
  <sheetFormatPr defaultRowHeight="12.75" x14ac:dyDescent="0.2"/>
  <cols>
    <col min="1" max="1" width="5.5703125" customWidth="1"/>
    <col min="2" max="2" width="19.28515625" customWidth="1"/>
    <col min="3" max="3" width="20.28515625" customWidth="1"/>
    <col min="4" max="5" width="5.7109375" customWidth="1"/>
    <col min="6" max="6" width="6.7109375" customWidth="1"/>
    <col min="7" max="7" width="3.140625" customWidth="1"/>
    <col min="8" max="9" width="5.7109375" customWidth="1"/>
    <col min="10" max="10" width="6.7109375" customWidth="1"/>
    <col min="11" max="11" width="3.140625" customWidth="1"/>
    <col min="12" max="13" width="5.7109375" customWidth="1"/>
    <col min="14" max="14" width="6.7109375" customWidth="1"/>
    <col min="15" max="15" width="3.140625" customWidth="1"/>
    <col min="16" max="17" width="6.7109375" customWidth="1"/>
    <col min="18" max="18" width="10.7109375" customWidth="1"/>
    <col min="19" max="19" width="11.42578125" customWidth="1"/>
  </cols>
  <sheetData>
    <row r="1" spans="1:19" x14ac:dyDescent="0.2">
      <c r="A1" t="s">
        <v>59</v>
      </c>
      <c r="D1" t="s">
        <v>0</v>
      </c>
      <c r="F1" s="21" t="s">
        <v>55</v>
      </c>
      <c r="G1" s="2"/>
      <c r="H1" t="s">
        <v>1</v>
      </c>
      <c r="J1" s="24" t="s">
        <v>51</v>
      </c>
      <c r="K1" s="3"/>
      <c r="L1" t="s">
        <v>2</v>
      </c>
      <c r="N1" s="24"/>
      <c r="O1" s="2"/>
      <c r="S1" s="4">
        <f ca="1">NOW()</f>
        <v>42639.332629629629</v>
      </c>
    </row>
    <row r="2" spans="1:19" x14ac:dyDescent="0.2">
      <c r="A2" s="5" t="s">
        <v>57</v>
      </c>
      <c r="G2" s="2"/>
      <c r="K2" s="3"/>
      <c r="O2" s="2"/>
      <c r="S2" s="6">
        <f ca="1">NOW()</f>
        <v>42639.332629629629</v>
      </c>
    </row>
    <row r="3" spans="1:19" x14ac:dyDescent="0.2">
      <c r="A3" s="19" t="s">
        <v>68</v>
      </c>
      <c r="C3" s="19" t="s">
        <v>69</v>
      </c>
      <c r="G3" s="2"/>
      <c r="K3" s="3"/>
      <c r="O3" s="2"/>
    </row>
    <row r="4" spans="1:19" x14ac:dyDescent="0.2">
      <c r="D4" s="23"/>
      <c r="E4" s="23"/>
      <c r="F4" s="23" t="s">
        <v>5</v>
      </c>
      <c r="G4" s="2"/>
      <c r="H4" s="23"/>
      <c r="I4" s="23"/>
      <c r="J4" s="23" t="s">
        <v>5</v>
      </c>
      <c r="K4" s="2"/>
      <c r="L4" s="23"/>
      <c r="M4" s="23"/>
      <c r="N4" s="23" t="s">
        <v>5</v>
      </c>
      <c r="O4" s="2"/>
      <c r="P4" s="66" t="s">
        <v>34</v>
      </c>
      <c r="Q4" s="66"/>
      <c r="R4" s="23" t="s">
        <v>36</v>
      </c>
    </row>
    <row r="5" spans="1:19" s="23" customFormat="1" x14ac:dyDescent="0.2">
      <c r="A5" s="23" t="s">
        <v>6</v>
      </c>
      <c r="B5" s="23" t="s">
        <v>7</v>
      </c>
      <c r="C5" s="23" t="s">
        <v>10</v>
      </c>
      <c r="D5" s="23" t="s">
        <v>16</v>
      </c>
      <c r="E5" s="23" t="s">
        <v>41</v>
      </c>
      <c r="F5" s="23" t="s">
        <v>18</v>
      </c>
      <c r="G5" s="9"/>
      <c r="H5" s="23" t="s">
        <v>16</v>
      </c>
      <c r="I5" s="23" t="s">
        <v>41</v>
      </c>
      <c r="J5" s="23" t="s">
        <v>18</v>
      </c>
      <c r="K5" s="9"/>
      <c r="L5" s="23" t="s">
        <v>16</v>
      </c>
      <c r="M5" s="23" t="s">
        <v>41</v>
      </c>
      <c r="N5" s="23" t="s">
        <v>18</v>
      </c>
      <c r="O5" s="9"/>
      <c r="P5" s="23" t="s">
        <v>19</v>
      </c>
      <c r="Q5" s="23" t="s">
        <v>20</v>
      </c>
      <c r="R5" s="23" t="s">
        <v>15</v>
      </c>
      <c r="S5" s="23" t="s">
        <v>22</v>
      </c>
    </row>
    <row r="6" spans="1:19" x14ac:dyDescent="0.2">
      <c r="G6" s="2"/>
      <c r="K6" s="2"/>
      <c r="O6" s="2"/>
    </row>
    <row r="7" spans="1:19" x14ac:dyDescent="0.2">
      <c r="A7">
        <v>15</v>
      </c>
      <c r="B7" t="s">
        <v>104</v>
      </c>
      <c r="C7" t="s">
        <v>75</v>
      </c>
      <c r="D7" s="1"/>
      <c r="E7" s="12"/>
      <c r="F7" s="13"/>
      <c r="G7" s="2"/>
      <c r="H7" s="1"/>
      <c r="I7" s="12"/>
      <c r="J7" s="13"/>
      <c r="K7" s="2"/>
      <c r="L7" s="1"/>
      <c r="M7" s="12"/>
      <c r="N7" s="13"/>
      <c r="O7" s="2"/>
      <c r="P7" s="13"/>
      <c r="Q7" s="13"/>
      <c r="R7" s="13"/>
      <c r="S7" s="1"/>
    </row>
    <row r="8" spans="1:19" x14ac:dyDescent="0.2">
      <c r="A8">
        <v>16</v>
      </c>
      <c r="B8" t="s">
        <v>106</v>
      </c>
      <c r="D8" s="10">
        <v>7</v>
      </c>
      <c r="E8" s="10">
        <v>7.3</v>
      </c>
      <c r="F8" s="14">
        <f>(D8*0.25)+(E8*0.75)</f>
        <v>7.2249999999999996</v>
      </c>
      <c r="G8" s="2"/>
      <c r="H8" s="10">
        <v>5.6</v>
      </c>
      <c r="I8" s="10">
        <v>7.8</v>
      </c>
      <c r="J8" s="14">
        <f>(H8*0.25)+(I8*0.75)</f>
        <v>7.25</v>
      </c>
      <c r="K8" s="2"/>
      <c r="L8" s="10"/>
      <c r="M8" s="10"/>
      <c r="N8" s="14">
        <f>(L8*0.25)+(M8*0.75)</f>
        <v>0</v>
      </c>
      <c r="O8" s="2"/>
      <c r="P8" s="14">
        <f>F8</f>
        <v>7.2249999999999996</v>
      </c>
      <c r="Q8" s="14">
        <f>J8</f>
        <v>7.25</v>
      </c>
      <c r="R8" s="14">
        <f>P8</f>
        <v>7.2249999999999996</v>
      </c>
      <c r="S8">
        <v>3</v>
      </c>
    </row>
    <row r="9" spans="1:19" x14ac:dyDescent="0.2">
      <c r="A9">
        <v>18</v>
      </c>
      <c r="B9" t="s">
        <v>95</v>
      </c>
      <c r="C9" t="s">
        <v>75</v>
      </c>
      <c r="D9" s="1"/>
      <c r="E9" s="12"/>
      <c r="F9" s="13"/>
      <c r="G9" s="2"/>
      <c r="H9" s="1"/>
      <c r="I9" s="12"/>
      <c r="J9" s="13"/>
      <c r="K9" s="2"/>
      <c r="L9" s="1"/>
      <c r="M9" s="12"/>
      <c r="N9" s="13"/>
      <c r="O9" s="2"/>
      <c r="P9" s="13"/>
      <c r="Q9" s="13"/>
      <c r="R9" s="13"/>
      <c r="S9" s="1"/>
    </row>
    <row r="10" spans="1:19" x14ac:dyDescent="0.2">
      <c r="A10">
        <v>14</v>
      </c>
      <c r="B10" t="s">
        <v>107</v>
      </c>
      <c r="D10" s="10">
        <v>6.7</v>
      </c>
      <c r="E10" s="10">
        <v>6.8</v>
      </c>
      <c r="F10" s="14">
        <f>(D10*0.25)+(E10*0.75)</f>
        <v>6.7749999999999995</v>
      </c>
      <c r="G10" s="2"/>
      <c r="H10" s="10">
        <v>5.3</v>
      </c>
      <c r="I10" s="10">
        <v>7.5</v>
      </c>
      <c r="J10" s="14">
        <f>(H10*0.25)+(I10*0.75)</f>
        <v>6.95</v>
      </c>
      <c r="K10" s="2"/>
      <c r="L10" s="10"/>
      <c r="M10" s="10"/>
      <c r="N10" s="14">
        <f>(L10*0.25)+(M10*0.75)</f>
        <v>0</v>
      </c>
      <c r="O10" s="2"/>
      <c r="P10" s="14">
        <f>F10</f>
        <v>6.7749999999999995</v>
      </c>
      <c r="Q10" s="14">
        <f>J10</f>
        <v>6.95</v>
      </c>
      <c r="R10" s="14">
        <f>P10</f>
        <v>6.7749999999999995</v>
      </c>
      <c r="S10">
        <v>4</v>
      </c>
    </row>
    <row r="11" spans="1:19" ht="15" x14ac:dyDescent="0.25">
      <c r="A11">
        <v>12</v>
      </c>
      <c r="B11" s="59" t="s">
        <v>139</v>
      </c>
      <c r="C11" t="s">
        <v>122</v>
      </c>
      <c r="D11" s="1"/>
      <c r="E11" s="12"/>
      <c r="F11" s="13"/>
      <c r="G11" s="2"/>
      <c r="H11" s="1"/>
      <c r="I11" s="12"/>
      <c r="J11" s="13"/>
      <c r="K11" s="2"/>
      <c r="L11" s="1"/>
      <c r="M11" s="12"/>
      <c r="N11" s="13"/>
      <c r="O11" s="2"/>
      <c r="P11" s="13"/>
      <c r="Q11" s="13"/>
      <c r="R11" s="13"/>
      <c r="S11" s="1"/>
    </row>
    <row r="12" spans="1:19" x14ac:dyDescent="0.2">
      <c r="A12">
        <v>13</v>
      </c>
      <c r="B12" t="s">
        <v>96</v>
      </c>
      <c r="D12" s="10">
        <v>5.7</v>
      </c>
      <c r="E12" s="10">
        <v>4.0999999999999996</v>
      </c>
      <c r="F12" s="14">
        <f>(D12*0.25)+(E12*0.75)</f>
        <v>4.5</v>
      </c>
      <c r="G12" s="2"/>
      <c r="H12" s="10">
        <v>3.6</v>
      </c>
      <c r="I12" s="10">
        <v>5.8</v>
      </c>
      <c r="J12" s="14">
        <f>(H12*0.25)+(I12*0.75)</f>
        <v>5.25</v>
      </c>
      <c r="K12" s="2"/>
      <c r="L12" s="10"/>
      <c r="M12" s="10"/>
      <c r="N12" s="14">
        <f>(L12*0.25)+(M12*0.75)</f>
        <v>0</v>
      </c>
      <c r="O12" s="2"/>
      <c r="P12" s="14">
        <f>F12</f>
        <v>4.5</v>
      </c>
      <c r="Q12" s="14">
        <f>J12</f>
        <v>5.25</v>
      </c>
      <c r="R12" s="14">
        <f>P12</f>
        <v>4.5</v>
      </c>
      <c r="S12">
        <v>5</v>
      </c>
    </row>
    <row r="13" spans="1:19" ht="15" x14ac:dyDescent="0.25">
      <c r="A13">
        <v>28</v>
      </c>
      <c r="B13" s="59" t="s">
        <v>108</v>
      </c>
      <c r="C13" t="s">
        <v>109</v>
      </c>
      <c r="D13" s="1"/>
      <c r="E13" s="12"/>
      <c r="F13" s="13"/>
      <c r="G13" s="2"/>
      <c r="H13" s="1"/>
      <c r="I13" s="12"/>
      <c r="J13" s="13"/>
      <c r="K13" s="2"/>
      <c r="L13" s="1"/>
      <c r="M13" s="12"/>
      <c r="N13" s="13"/>
      <c r="O13" s="2"/>
      <c r="P13" s="13"/>
      <c r="Q13" s="13"/>
      <c r="R13" s="13"/>
      <c r="S13" s="1"/>
    </row>
    <row r="14" spans="1:19" x14ac:dyDescent="0.2">
      <c r="A14">
        <v>29</v>
      </c>
      <c r="B14" t="s">
        <v>119</v>
      </c>
      <c r="D14" s="10">
        <v>7.2</v>
      </c>
      <c r="E14" s="10">
        <v>7.5</v>
      </c>
      <c r="F14" s="14">
        <f>(D14*0.25)+(E14*0.75)</f>
        <v>7.4249999999999998</v>
      </c>
      <c r="G14" s="2"/>
      <c r="H14" s="10">
        <v>5.7</v>
      </c>
      <c r="I14" s="10">
        <v>8.1999999999999993</v>
      </c>
      <c r="J14" s="14">
        <f>(H14*0.25)+(I14*0.75)</f>
        <v>7.5749999999999993</v>
      </c>
      <c r="K14" s="2"/>
      <c r="L14" s="10"/>
      <c r="M14" s="10"/>
      <c r="N14" s="14">
        <f>(L14*0.25)+(M14*0.75)</f>
        <v>0</v>
      </c>
      <c r="O14" s="2"/>
      <c r="P14" s="14">
        <f>F14</f>
        <v>7.4249999999999998</v>
      </c>
      <c r="Q14" s="14">
        <f>J14</f>
        <v>7.5749999999999993</v>
      </c>
      <c r="R14" s="14">
        <f>P14</f>
        <v>7.4249999999999998</v>
      </c>
      <c r="S14">
        <v>2</v>
      </c>
    </row>
    <row r="15" spans="1:19" ht="15" x14ac:dyDescent="0.25">
      <c r="A15">
        <v>5</v>
      </c>
      <c r="B15" s="59" t="s">
        <v>112</v>
      </c>
      <c r="D15" s="1"/>
      <c r="E15" s="12"/>
      <c r="F15" s="13"/>
      <c r="G15" s="2"/>
      <c r="H15" s="1"/>
      <c r="I15" s="12"/>
      <c r="J15" s="13"/>
      <c r="K15" s="2"/>
      <c r="L15" s="1"/>
      <c r="M15" s="12"/>
      <c r="N15" s="13"/>
      <c r="O15" s="2"/>
      <c r="P15" s="13"/>
      <c r="Q15" s="13"/>
      <c r="R15" s="13"/>
      <c r="S15" s="1"/>
    </row>
    <row r="16" spans="1:19" x14ac:dyDescent="0.2">
      <c r="A16">
        <v>6</v>
      </c>
      <c r="B16" t="s">
        <v>117</v>
      </c>
      <c r="D16" s="10">
        <v>8.5</v>
      </c>
      <c r="E16" s="10">
        <v>7.3</v>
      </c>
      <c r="F16" s="14">
        <f>(D16*0.25)+(E16*0.75)</f>
        <v>7.6</v>
      </c>
      <c r="G16" s="2"/>
      <c r="H16" s="10">
        <v>5.7</v>
      </c>
      <c r="I16" s="10">
        <v>7</v>
      </c>
      <c r="J16" s="14">
        <f>(H16*0.25)+(I16*0.75)</f>
        <v>6.6749999999999998</v>
      </c>
      <c r="K16" s="2"/>
      <c r="L16" s="10"/>
      <c r="M16" s="10"/>
      <c r="N16" s="14">
        <f>(L16*0.25)+(M16*0.75)</f>
        <v>0</v>
      </c>
      <c r="O16" s="2"/>
      <c r="P16" s="14">
        <f>F16</f>
        <v>7.6</v>
      </c>
      <c r="Q16" s="14">
        <f>J16</f>
        <v>6.6749999999999998</v>
      </c>
      <c r="R16" s="14">
        <f>P16</f>
        <v>7.6</v>
      </c>
      <c r="S16">
        <v>1</v>
      </c>
    </row>
    <row r="21" spans="1:3" ht="15" x14ac:dyDescent="0.25">
      <c r="A21" s="55"/>
      <c r="B21" s="55"/>
      <c r="C21" s="59"/>
    </row>
    <row r="22" spans="1:3" ht="15" x14ac:dyDescent="0.25">
      <c r="A22" s="55"/>
      <c r="B22" s="55"/>
      <c r="C22" s="59"/>
    </row>
    <row r="23" spans="1:3" ht="15" x14ac:dyDescent="0.25">
      <c r="A23" s="55"/>
      <c r="C23" s="59"/>
    </row>
    <row r="24" spans="1:3" ht="15" x14ac:dyDescent="0.25">
      <c r="A24" s="55"/>
      <c r="C24" s="59"/>
    </row>
    <row r="25" spans="1:3" ht="15" x14ac:dyDescent="0.25">
      <c r="A25" s="55"/>
      <c r="C25" s="59"/>
    </row>
  </sheetData>
  <mergeCells count="1">
    <mergeCell ref="P4:Q4"/>
  </mergeCells>
  <pageMargins left="0.75" right="0.75" top="1" bottom="1" header="0.5" footer="0.5"/>
  <pageSetup paperSize="9" scale="70" orientation="landscape" horizontalDpi="300" verticalDpi="300" r:id="rId1"/>
  <headerFooter alignWithMargins="0">
    <oddFooter>&amp;L&amp;A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15</vt:i4>
      </vt:variant>
    </vt:vector>
  </HeadingPairs>
  <TitlesOfParts>
    <vt:vector size="27" baseType="lpstr">
      <vt:lpstr>Class 2 Adv</vt:lpstr>
      <vt:lpstr>Class 3A Inter</vt:lpstr>
      <vt:lpstr> Novice Class 4A</vt:lpstr>
      <vt:lpstr>Class 10 Pre novice</vt:lpstr>
      <vt:lpstr>Class 11A</vt:lpstr>
      <vt:lpstr>Class 12</vt:lpstr>
      <vt:lpstr>Class 5 PDD</vt:lpstr>
      <vt:lpstr>Class 13</vt:lpstr>
      <vt:lpstr> Class 14</vt:lpstr>
      <vt:lpstr> Class 15</vt:lpstr>
      <vt:lpstr> Class 16</vt:lpstr>
      <vt:lpstr>Class 17</vt:lpstr>
      <vt:lpstr>' Novice Class 4A'!Print_Area</vt:lpstr>
      <vt:lpstr>'Class 10 Pre novice'!Print_Area</vt:lpstr>
      <vt:lpstr>'Class 11A'!Print_Area</vt:lpstr>
      <vt:lpstr>'Class 12'!Print_Area</vt:lpstr>
      <vt:lpstr>'Class 2 Adv'!Print_Area</vt:lpstr>
      <vt:lpstr>'Class 3A Inter'!Print_Area</vt:lpstr>
      <vt:lpstr>' Class 14'!Print_Titles</vt:lpstr>
      <vt:lpstr>' Class 15'!Print_Titles</vt:lpstr>
      <vt:lpstr>' Class 16'!Print_Titles</vt:lpstr>
      <vt:lpstr>' Novice Class 4A'!Print_Titles</vt:lpstr>
      <vt:lpstr>'Class 10 Pre novice'!Print_Titles</vt:lpstr>
      <vt:lpstr>'Class 11A'!Print_Titles</vt:lpstr>
      <vt:lpstr>'Class 12'!Print_Titles</vt:lpstr>
      <vt:lpstr>'Class 17'!Print_Titles</vt:lpstr>
      <vt:lpstr>'Class 3A Inter'!Print_Titles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Finance</dc:creator>
  <cp:lastModifiedBy>David Betts</cp:lastModifiedBy>
  <cp:lastPrinted>2016-09-25T04:18:16Z</cp:lastPrinted>
  <dcterms:created xsi:type="dcterms:W3CDTF">2015-05-03T01:56:20Z</dcterms:created>
  <dcterms:modified xsi:type="dcterms:W3CDTF">2016-09-25T21:59:37Z</dcterms:modified>
</cp:coreProperties>
</file>